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0" windowWidth="14685" windowHeight="12825"/>
  </bookViews>
  <sheets>
    <sheet name="ВЭС" sheetId="3" r:id="rId1"/>
    <sheet name="ЗЭС все ЗЦП" sheetId="5" r:id="rId2"/>
    <sheet name="СЭС" sheetId="1" r:id="rId3"/>
    <sheet name="ЦЭС" sheetId="2" r:id="rId4"/>
    <sheet name="ЮЭС" sheetId="4" r:id="rId5"/>
  </sheets>
  <definedNames>
    <definedName name="_xlnm.Print_Area" localSheetId="2">СЭС!#REF!</definedName>
  </definedNames>
  <calcPr calcId="145621"/>
</workbook>
</file>

<file path=xl/calcChain.xml><?xml version="1.0" encoding="utf-8"?>
<calcChain xmlns="http://schemas.openxmlformats.org/spreadsheetml/2006/main">
  <c r="M65" i="2" l="1"/>
  <c r="M64" i="2"/>
  <c r="M63" i="2" s="1"/>
  <c r="L63" i="2"/>
  <c r="I63" i="2"/>
  <c r="J63" i="2" s="1"/>
  <c r="N64" i="2" s="1"/>
  <c r="G63" i="2"/>
  <c r="P64" i="2" s="1"/>
  <c r="F63" i="2"/>
  <c r="M61" i="2"/>
  <c r="K60" i="2"/>
  <c r="M60" i="2" s="1"/>
  <c r="M59" i="2" s="1"/>
  <c r="L59" i="2"/>
  <c r="I59" i="2"/>
  <c r="G59" i="2"/>
  <c r="P60" i="2" s="1"/>
  <c r="F59" i="2"/>
  <c r="M57" i="2"/>
  <c r="M56" i="2"/>
  <c r="M55" i="2" s="1"/>
  <c r="L55" i="2"/>
  <c r="K55" i="2"/>
  <c r="J55" i="2"/>
  <c r="N56" i="2" s="1"/>
  <c r="I55" i="2"/>
  <c r="G55" i="2"/>
  <c r="P56" i="2" s="1"/>
  <c r="F55" i="2"/>
  <c r="M52" i="2"/>
  <c r="L52" i="2"/>
  <c r="K52" i="2"/>
  <c r="M50" i="2"/>
  <c r="L50" i="2"/>
  <c r="H50" i="2"/>
  <c r="I50" i="2" s="1"/>
  <c r="J50" i="2" s="1"/>
  <c r="N51" i="2" s="1"/>
  <c r="G50" i="2"/>
  <c r="P51" i="2" s="1"/>
  <c r="F50" i="2"/>
  <c r="M46" i="2"/>
  <c r="L46" i="2"/>
  <c r="K46" i="2"/>
  <c r="I46" i="2"/>
  <c r="J46" i="2" s="1"/>
  <c r="N47" i="2" s="1"/>
  <c r="G46" i="2"/>
  <c r="P47" i="2" s="1"/>
  <c r="F46" i="2"/>
  <c r="M43" i="2"/>
  <c r="M41" i="2" s="1"/>
  <c r="M42" i="2"/>
  <c r="L41" i="2"/>
  <c r="K41" i="2"/>
  <c r="I41" i="2"/>
  <c r="G41" i="2"/>
  <c r="J41" i="2" s="1"/>
  <c r="N42" i="2" s="1"/>
  <c r="F41" i="2"/>
  <c r="P38" i="2"/>
  <c r="L38" i="2"/>
  <c r="M37" i="2"/>
  <c r="L37" i="2"/>
  <c r="K37" i="2"/>
  <c r="H37" i="2"/>
  <c r="I37" i="2" s="1"/>
  <c r="J37" i="2" s="1"/>
  <c r="N38" i="2" s="1"/>
  <c r="G37" i="2"/>
  <c r="F37" i="2"/>
  <c r="M33" i="2"/>
  <c r="L33" i="2"/>
  <c r="K33" i="2"/>
  <c r="I33" i="2"/>
  <c r="J33" i="2" s="1"/>
  <c r="N34" i="2" s="1"/>
  <c r="G33" i="2"/>
  <c r="P34" i="2" s="1"/>
  <c r="P30" i="2"/>
  <c r="M29" i="2"/>
  <c r="L29" i="2"/>
  <c r="K29" i="2"/>
  <c r="H29" i="2"/>
  <c r="I29" i="2" s="1"/>
  <c r="J29" i="2" s="1"/>
  <c r="N30" i="2" s="1"/>
  <c r="G29" i="2"/>
  <c r="F29" i="2"/>
  <c r="M25" i="2"/>
  <c r="L25" i="2"/>
  <c r="K25" i="2"/>
  <c r="I25" i="2"/>
  <c r="J25" i="2" s="1"/>
  <c r="N26" i="2" s="1"/>
  <c r="H25" i="2"/>
  <c r="G25" i="2"/>
  <c r="P26" i="2" s="1"/>
  <c r="F21" i="2"/>
  <c r="F20" i="2"/>
  <c r="F18" i="2" s="1"/>
  <c r="F19" i="2"/>
  <c r="H18" i="2"/>
  <c r="I18" i="2" s="1"/>
  <c r="G18" i="2"/>
  <c r="R14" i="2"/>
  <c r="Q14" i="2"/>
  <c r="P14" i="2"/>
  <c r="R30" i="2" l="1"/>
  <c r="Q30" i="2"/>
  <c r="O30" i="2"/>
  <c r="O38" i="2"/>
  <c r="R38" i="2"/>
  <c r="Q38" i="2"/>
  <c r="O51" i="2"/>
  <c r="R51" i="2"/>
  <c r="Q51" i="2"/>
  <c r="O26" i="2"/>
  <c r="R26" i="2"/>
  <c r="Q26" i="2"/>
  <c r="R34" i="2"/>
  <c r="Q34" i="2"/>
  <c r="O34" i="2"/>
  <c r="R56" i="2"/>
  <c r="Q56" i="2"/>
  <c r="O56" i="2"/>
  <c r="J18" i="2"/>
  <c r="N18" i="2" s="1"/>
  <c r="R42" i="2"/>
  <c r="Q42" i="2"/>
  <c r="O42" i="2"/>
  <c r="O47" i="2"/>
  <c r="R47" i="2"/>
  <c r="Q47" i="2"/>
  <c r="O64" i="2"/>
  <c r="R64" i="2"/>
  <c r="Q64" i="2"/>
  <c r="P42" i="2"/>
  <c r="J59" i="2"/>
  <c r="N60" i="2" s="1"/>
  <c r="K59" i="2"/>
  <c r="P18" i="2" l="1"/>
  <c r="O18" i="2"/>
  <c r="O60" i="2"/>
  <c r="R60" i="2"/>
  <c r="Q60" i="2"/>
  <c r="P18" i="3" l="1"/>
  <c r="I17" i="3"/>
  <c r="J17" i="3" s="1"/>
  <c r="N18" i="3" s="1"/>
  <c r="G17" i="3"/>
  <c r="F17" i="3"/>
  <c r="P14" i="3"/>
  <c r="J13" i="3"/>
  <c r="N14" i="3" s="1"/>
  <c r="I13" i="3"/>
  <c r="F13" i="3"/>
  <c r="R9" i="3"/>
  <c r="Q9" i="3"/>
  <c r="P9" i="3"/>
  <c r="Q14" i="3" l="1"/>
  <c r="O14" i="3"/>
  <c r="R14" i="3"/>
  <c r="O18" i="3"/>
  <c r="R18" i="3"/>
  <c r="Q18" i="3"/>
  <c r="P31" i="4" l="1"/>
  <c r="I30" i="4"/>
  <c r="J30" i="4" s="1"/>
  <c r="N31" i="4" s="1"/>
  <c r="G30" i="4"/>
  <c r="F30" i="4"/>
  <c r="J26" i="4"/>
  <c r="N27" i="4" s="1"/>
  <c r="I26" i="4"/>
  <c r="G26" i="4"/>
  <c r="P27" i="4" s="1"/>
  <c r="F26" i="4"/>
  <c r="I22" i="4"/>
  <c r="G22" i="4"/>
  <c r="J22" i="4" s="1"/>
  <c r="N23" i="4" s="1"/>
  <c r="F22" i="4"/>
  <c r="I18" i="4"/>
  <c r="G18" i="4"/>
  <c r="J18" i="4" s="1"/>
  <c r="N19" i="4" s="1"/>
  <c r="F18" i="4"/>
  <c r="M16" i="4"/>
  <c r="J13" i="4"/>
  <c r="N14" i="4" s="1"/>
  <c r="I13" i="4"/>
  <c r="G13" i="4"/>
  <c r="P14" i="4" s="1"/>
  <c r="F13" i="4"/>
  <c r="I8" i="4"/>
  <c r="G8" i="4"/>
  <c r="J8" i="4" s="1"/>
  <c r="N9" i="4" s="1"/>
  <c r="F8" i="4"/>
  <c r="Q23" i="4" l="1"/>
  <c r="O23" i="4"/>
  <c r="R23" i="4"/>
  <c r="O31" i="4"/>
  <c r="R31" i="4"/>
  <c r="Q31" i="4"/>
  <c r="Q9" i="4"/>
  <c r="O9" i="4"/>
  <c r="R9" i="4"/>
  <c r="R19" i="4"/>
  <c r="Q19" i="4"/>
  <c r="O19" i="4"/>
  <c r="O27" i="4"/>
  <c r="R27" i="4"/>
  <c r="Q27" i="4"/>
  <c r="O14" i="4"/>
  <c r="R14" i="4"/>
  <c r="Q14" i="4"/>
  <c r="P19" i="4"/>
  <c r="P9" i="4"/>
  <c r="P23" i="4"/>
  <c r="M147" i="1" l="1"/>
  <c r="J147" i="1"/>
  <c r="N148" i="1" s="1"/>
  <c r="G147" i="1"/>
  <c r="P145" i="1"/>
  <c r="P148" i="1" s="1"/>
  <c r="M144" i="1"/>
  <c r="G144" i="1"/>
  <c r="J144" i="1" s="1"/>
  <c r="N145" i="1" s="1"/>
  <c r="F144" i="1"/>
  <c r="AI144" i="1" s="1"/>
  <c r="AH122" i="1"/>
  <c r="P120" i="1"/>
  <c r="M119" i="1"/>
  <c r="J119" i="1"/>
  <c r="N120" i="1" s="1"/>
  <c r="G119" i="1"/>
  <c r="F119" i="1"/>
  <c r="AH119" i="1" s="1"/>
  <c r="AH109" i="1"/>
  <c r="AI22" i="1"/>
  <c r="M17" i="1"/>
  <c r="J17" i="1"/>
  <c r="N18" i="1" s="1"/>
  <c r="G17" i="1"/>
  <c r="F17" i="1"/>
  <c r="AI17" i="1" s="1"/>
  <c r="M13" i="1"/>
  <c r="G13" i="1"/>
  <c r="P14" i="1" s="1"/>
  <c r="F13" i="1"/>
  <c r="AI13" i="1" s="1"/>
  <c r="M10" i="1"/>
  <c r="J10" i="1"/>
  <c r="N11" i="1" s="1"/>
  <c r="O11" i="1" s="1"/>
  <c r="M7" i="1"/>
  <c r="G7" i="1"/>
  <c r="J7" i="1" s="1"/>
  <c r="N8" i="1" s="1"/>
  <c r="F7" i="1"/>
  <c r="AH7" i="1" s="1"/>
  <c r="Q120" i="1" l="1"/>
  <c r="O120" i="1"/>
  <c r="R120" i="1"/>
  <c r="O8" i="1"/>
  <c r="R8" i="1"/>
  <c r="R11" i="1" s="1"/>
  <c r="Q8" i="1"/>
  <c r="Q11" i="1" s="1"/>
  <c r="R145" i="1"/>
  <c r="R148" i="1" s="1"/>
  <c r="O145" i="1"/>
  <c r="O148" i="1" s="1"/>
  <c r="Q145" i="1"/>
  <c r="Q148" i="1" s="1"/>
  <c r="Q18" i="1"/>
  <c r="P18" i="1"/>
  <c r="O18" i="1"/>
  <c r="R18" i="1"/>
  <c r="P8" i="1"/>
  <c r="P11" i="1" s="1"/>
  <c r="J13" i="1"/>
  <c r="N14" i="1" s="1"/>
  <c r="O14" i="1" l="1"/>
  <c r="R14" i="1"/>
  <c r="Q14" i="1"/>
  <c r="R3" i="4" l="1"/>
  <c r="Q3" i="4"/>
  <c r="P3" i="4"/>
  <c r="R9" i="5" l="1"/>
  <c r="Q9" i="5"/>
  <c r="P9" i="5"/>
</calcChain>
</file>

<file path=xl/sharedStrings.xml><?xml version="1.0" encoding="utf-8"?>
<sst xmlns="http://schemas.openxmlformats.org/spreadsheetml/2006/main" count="1395" uniqueCount="341">
  <si>
    <t>УТВЕРЖДАЮ:</t>
  </si>
  <si>
    <t>Директор по передаче электроэнергии - 
главный инженер ОАО "ИЭСК"</t>
  </si>
  <si>
    <t>110кВ</t>
  </si>
  <si>
    <t>35/6</t>
  </si>
  <si>
    <t>110/35/10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</si>
  <si>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</si>
  <si>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</si>
  <si>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</si>
  <si>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</si>
  <si>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</si>
  <si>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 xml:space="preserve">Т-1 </t>
  </si>
  <si>
    <t xml:space="preserve">Т-2 </t>
  </si>
  <si>
    <t>Т-1</t>
  </si>
  <si>
    <t>Иркутская область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</si>
  <si>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</si>
  <si>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</si>
  <si>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</si>
  <si>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</si>
  <si>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</si>
  <si>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</si>
  <si>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</si>
  <si>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</si>
  <si>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</si>
  <si>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</si>
  <si>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</si>
  <si>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</si>
  <si>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</si>
  <si>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</si>
  <si>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</si>
  <si>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</si>
  <si>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</si>
  <si>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</si>
  <si>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</si>
  <si>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</si>
  <si>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</si>
  <si>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</si>
  <si>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</si>
  <si>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</si>
  <si>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</si>
  <si>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</si>
  <si>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*</t>
  </si>
  <si>
    <t>;uuu</t>
  </si>
  <si>
    <t>Иркутская область, Братский район</t>
  </si>
  <si>
    <t>БЛПК</t>
  </si>
  <si>
    <t>220/110/10</t>
  </si>
  <si>
    <t>г. Братск</t>
  </si>
  <si>
    <t>ж.р. Центральный</t>
  </si>
  <si>
    <t xml:space="preserve">p   </t>
  </si>
  <si>
    <t>эл.снабжение от ПС-220кВ БЛПК</t>
  </si>
  <si>
    <t>Промбаза</t>
  </si>
  <si>
    <t>110/6</t>
  </si>
  <si>
    <t>Южная</t>
  </si>
  <si>
    <t>110/10</t>
  </si>
  <si>
    <t>Т-3</t>
  </si>
  <si>
    <t xml:space="preserve"> ;up   </t>
  </si>
  <si>
    <t>Городская</t>
  </si>
  <si>
    <t xml:space="preserve">  p     </t>
  </si>
  <si>
    <t>;u  ;uuu</t>
  </si>
  <si>
    <t>220/110/35</t>
  </si>
  <si>
    <t xml:space="preserve">T   p   </t>
  </si>
  <si>
    <t xml:space="preserve">T ;up   </t>
  </si>
  <si>
    <t>Т-4</t>
  </si>
  <si>
    <t xml:space="preserve">T p     </t>
  </si>
  <si>
    <t>35/10</t>
  </si>
  <si>
    <t xml:space="preserve">p       </t>
  </si>
  <si>
    <t>220/6</t>
  </si>
  <si>
    <t>СПП</t>
  </si>
  <si>
    <t>220/35/6</t>
  </si>
  <si>
    <t>Седановский переключательный пункт</t>
  </si>
  <si>
    <t>Джижива</t>
  </si>
  <si>
    <t>220/35</t>
  </si>
  <si>
    <t>Иркутская область, Чунский р-н</t>
  </si>
  <si>
    <t>п. Джижива</t>
  </si>
  <si>
    <t>эл.снабжение от ПС-220кВ Джижива</t>
  </si>
  <si>
    <t>Червянка</t>
  </si>
  <si>
    <t>п. Червянка</t>
  </si>
  <si>
    <t>эл.снабжение от ПС-220кВ СПП</t>
  </si>
  <si>
    <t>Седаново</t>
  </si>
  <si>
    <t>Иркутская область, Усть-Илимский р-н.</t>
  </si>
  <si>
    <t>п. Седаново</t>
  </si>
  <si>
    <t>Кашима</t>
  </si>
  <si>
    <t>с. Подъеланка</t>
  </si>
  <si>
    <t>Подъеланка</t>
  </si>
  <si>
    <t>Ершово</t>
  </si>
  <si>
    <t>п. Ершово</t>
  </si>
  <si>
    <t>Эдучанка</t>
  </si>
  <si>
    <t>п. Эдучанка</t>
  </si>
  <si>
    <t>Н-Эдучанка</t>
  </si>
  <si>
    <t>220/110/35/10/6</t>
  </si>
  <si>
    <t>Иркутская обл.</t>
  </si>
  <si>
    <t>г. Железногорск-Илимский</t>
  </si>
  <si>
    <t>110/10/6</t>
  </si>
  <si>
    <t>Иркутская обл., Нижнеилимский р-н.</t>
  </si>
  <si>
    <t>Рудногорская</t>
  </si>
  <si>
    <t>п. Рудногорск</t>
  </si>
  <si>
    <t>эл.снабжение от ПС-220кВ Рудногорская</t>
  </si>
  <si>
    <t xml:space="preserve">Ждановская          </t>
  </si>
  <si>
    <t xml:space="preserve">Карьер              </t>
  </si>
  <si>
    <t>п. Янгель</t>
  </si>
  <si>
    <t>ЛДК Игирма</t>
  </si>
  <si>
    <t>п. Новая Игирма</t>
  </si>
  <si>
    <t xml:space="preserve">Н-Илимская          </t>
  </si>
  <si>
    <t>п. Новоилимск</t>
  </si>
  <si>
    <t xml:space="preserve">Березняки           </t>
  </si>
  <si>
    <t>110/35/6</t>
  </si>
  <si>
    <t>п. Березняки</t>
  </si>
  <si>
    <t>эл.снабжение от ПС-110кВ Березняки</t>
  </si>
  <si>
    <t>Дальний</t>
  </si>
  <si>
    <t>п. Дальний</t>
  </si>
  <si>
    <t>Заморский</t>
  </si>
  <si>
    <t>п. Заморский</t>
  </si>
  <si>
    <t>Радищев</t>
  </si>
  <si>
    <t>Шестаково</t>
  </si>
  <si>
    <t>27,5/6</t>
  </si>
  <si>
    <t>п. Шестаково</t>
  </si>
  <si>
    <t>г. Усть-Илимск</t>
  </si>
  <si>
    <t>№ 6</t>
  </si>
  <si>
    <t>левый берег</t>
  </si>
  <si>
    <t>Иркутская обл., Усть-Илимский р-н.</t>
  </si>
  <si>
    <t xml:space="preserve">;uuu  </t>
  </si>
  <si>
    <t>220/35/10</t>
  </si>
  <si>
    <t>п. Невон</t>
  </si>
  <si>
    <t>эл.снабжение от УИТЭЦ</t>
  </si>
  <si>
    <t>Вереинская</t>
  </si>
  <si>
    <t>Лена</t>
  </si>
  <si>
    <t>г. Усть-Кут</t>
  </si>
  <si>
    <t>ул. Чернышевского 23а</t>
  </si>
  <si>
    <t>Т-5</t>
  </si>
  <si>
    <t>эл.снабжение от ПС-220кВ Лена</t>
  </si>
  <si>
    <t>ЦРММ</t>
  </si>
  <si>
    <t>северо-запад от Усть-Кутского МПК</t>
  </si>
  <si>
    <t>Подымахино</t>
  </si>
  <si>
    <t>Иркутская обл., Усть-Кутский р-н.</t>
  </si>
  <si>
    <t>п. Казарки</t>
  </si>
  <si>
    <t>По 3 кат. надежн.</t>
  </si>
  <si>
    <t>Макарово</t>
  </si>
  <si>
    <t>Иркутская область, Киренский р-н.</t>
  </si>
  <si>
    <t>с. Макарово</t>
  </si>
  <si>
    <t>Киренская</t>
  </si>
  <si>
    <t>г. Киренск</t>
  </si>
  <si>
    <t>м/р Гарь</t>
  </si>
  <si>
    <t>эл.снабжение от ПС-110кВ Киренская</t>
  </si>
  <si>
    <t>Алексеевская</t>
  </si>
  <si>
    <t>д. Алексеевка</t>
  </si>
  <si>
    <t xml:space="preserve">Салтыково           </t>
  </si>
  <si>
    <t>д. Салтыкова</t>
  </si>
  <si>
    <t>Вишняково</t>
  </si>
  <si>
    <t>п. Юбилейный</t>
  </si>
  <si>
    <t>Чечуйск</t>
  </si>
  <si>
    <t>п. Чечуйск</t>
  </si>
  <si>
    <t>58.07497</t>
  </si>
  <si>
    <t>108.70834</t>
  </si>
  <si>
    <t>Петропавловск</t>
  </si>
  <si>
    <t>с. Петропавловск</t>
  </si>
  <si>
    <t>Покосное</t>
  </si>
  <si>
    <t>с. Покосное</t>
  </si>
  <si>
    <t>эл.снабжение от ПС-220кВ Покосное</t>
  </si>
  <si>
    <t>Александровка</t>
  </si>
  <si>
    <t>с. Александровка</t>
  </si>
  <si>
    <t>Большеокинск</t>
  </si>
  <si>
    <t>с. Большеокинск</t>
  </si>
  <si>
    <t>Добчур</t>
  </si>
  <si>
    <t>п. Добчур</t>
  </si>
  <si>
    <t>Калтук</t>
  </si>
  <si>
    <t>с. Калтук</t>
  </si>
  <si>
    <t>Кардой</t>
  </si>
  <si>
    <t>с. Казарки</t>
  </si>
  <si>
    <t>Ключи-Булак</t>
  </si>
  <si>
    <t>с. Ключи-Булак</t>
  </si>
  <si>
    <t>Кобь</t>
  </si>
  <si>
    <t>с. Кобь</t>
  </si>
  <si>
    <t>Куватка</t>
  </si>
  <si>
    <t>д. Куватка</t>
  </si>
  <si>
    <t>Леоново</t>
  </si>
  <si>
    <t>д. Леонова</t>
  </si>
  <si>
    <t>Октябрьская</t>
  </si>
  <si>
    <t>д. Октябрьская</t>
  </si>
  <si>
    <t>Тангуй</t>
  </si>
  <si>
    <t>с. Тэмь</t>
  </si>
  <si>
    <t>Тэмь</t>
  </si>
  <si>
    <t>Харанжино</t>
  </si>
  <si>
    <t>п. Харанжино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</si>
  <si>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</si>
  <si>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</si>
  <si>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</si>
  <si>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</si>
  <si>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</si>
  <si>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</si>
  <si>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</si>
  <si>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</si>
  <si>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</si>
  <si>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</si>
  <si>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</si>
  <si>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 xml:space="preserve"> </t>
  </si>
  <si>
    <t>Зона обслуживания Восточных электрических сетей</t>
  </si>
  <si>
    <t>Подстанции 110-35 кВ, питающиеся от ТЭЦ-10</t>
  </si>
  <si>
    <t>ПС 110/10 кВ Никольск</t>
  </si>
  <si>
    <t>Иркутский р-н, д. Никольск</t>
  </si>
  <si>
    <t>Зона обслуживания Западных электрических сетей</t>
  </si>
  <si>
    <t>Зона обслуживания Южных электрических сетей</t>
  </si>
  <si>
    <t>г.Иркутск</t>
  </si>
  <si>
    <t>Есть техническая возможность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</si>
  <si>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</si>
  <si>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</si>
  <si>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</si>
  <si>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"____"____________________20__ г.</t>
  </si>
  <si>
    <t>__________________Ю.Н. Терских</t>
  </si>
  <si>
    <t>ПС Восточная</t>
  </si>
  <si>
    <t>Куйбыш.р-н,ул.Баррикад</t>
  </si>
  <si>
    <t>52.293640</t>
  </si>
  <si>
    <t>104.378274</t>
  </si>
  <si>
    <t>Восточная 10кВ</t>
  </si>
  <si>
    <t>Подстанции 110-35 кВ, питающиеся от ПС 220/110/10 кВ Восточная</t>
  </si>
  <si>
    <t>ПС 110/10 кВ Покровская</t>
  </si>
  <si>
    <t>Все центры питания Зэападных электрических сетей не имеют резервов свободной мощности</t>
  </si>
  <si>
    <t>ОЦП</t>
  </si>
  <si>
    <t>Осетрово</t>
  </si>
  <si>
    <t>северо-восток от вокзала ст.Лена</t>
  </si>
  <si>
    <t>ПС Рудная</t>
  </si>
  <si>
    <t>Слюдянский р-н</t>
  </si>
  <si>
    <t xml:space="preserve"> г.Слюдянка</t>
  </si>
  <si>
    <t>51.637232</t>
  </si>
  <si>
    <t>103.696280</t>
  </si>
  <si>
    <t>Отсутствует техническая возможность по ПС 220 кВ Слюдянка</t>
  </si>
  <si>
    <t>ПС Быстрая</t>
  </si>
  <si>
    <t xml:space="preserve"> с. Быстрое</t>
  </si>
  <si>
    <t>51.741646</t>
  </si>
  <si>
    <t>103.432575</t>
  </si>
  <si>
    <t>ПС Цимлянская</t>
  </si>
  <si>
    <t xml:space="preserve">бульвар Постышева 130а </t>
  </si>
  <si>
    <t>52.260799</t>
  </si>
  <si>
    <t>104.312221</t>
  </si>
  <si>
    <t>110/10/10</t>
  </si>
  <si>
    <t>Т-1 10 кВ</t>
  </si>
  <si>
    <t>Т-2 10 кВ</t>
  </si>
  <si>
    <t>Иркутский р-н, с. Пивовариха</t>
  </si>
  <si>
    <t>Т-1 шины 6 кВ</t>
  </si>
  <si>
    <t>Т-2 шины 6 кВ</t>
  </si>
  <si>
    <t>АТ-1 шины 10 кВ</t>
  </si>
  <si>
    <t>АТ-2 шины 10 кВ</t>
  </si>
  <si>
    <t>АТ-1 шины 110 кВ</t>
  </si>
  <si>
    <t>АТ-2 шины 110 кВ</t>
  </si>
  <si>
    <t>Т-1   шины 10 кВ</t>
  </si>
  <si>
    <t>Т-2   шины 10 кВ</t>
  </si>
  <si>
    <t>Т-1   шины 35 кВ</t>
  </si>
  <si>
    <t>Т-2  шины 35 кВ</t>
  </si>
  <si>
    <t>Свободная мощность в 112 МВт принадлежит ПАО "Иркутскэнерго"</t>
  </si>
  <si>
    <t>Резерв мощности 
с учетом присоединенных потребителей и заключенных договоров ТП и АГО (105%)</t>
  </si>
  <si>
    <t>Т-1  шины 10 кВ</t>
  </si>
  <si>
    <t>Т-2  шины 10 кВ</t>
  </si>
  <si>
    <t>Т-3  шины 10 кВ</t>
  </si>
  <si>
    <t>Загрузка при отключении одного из трансформаторов с учетом АГО и договоров</t>
  </si>
  <si>
    <t xml:space="preserve">52.273344N </t>
  </si>
  <si>
    <t xml:space="preserve"> 104.4823623E</t>
  </si>
  <si>
    <t>Максимальная потребляемая мощность (загрузка) по данным 2017-18г</t>
  </si>
  <si>
    <t>Мощность по заключенным договорам ТП и(или) АГО</t>
  </si>
  <si>
    <t>ПС Октябрьская</t>
  </si>
  <si>
    <t>Октябрьский р-н,ул.К.Либкнехта, уг.ул.Ямская</t>
  </si>
  <si>
    <t>52.281162</t>
  </si>
  <si>
    <t>104.306413</t>
  </si>
  <si>
    <t>Отсутствует техническая возможность</t>
  </si>
  <si>
    <t>АТ-1 220кВ</t>
  </si>
  <si>
    <t>Покровская+Туристская+Летняя+Сосновая+Березовая/2+Молодежная/2</t>
  </si>
  <si>
    <t>АТ-2 220кВ</t>
  </si>
  <si>
    <t>АТ-1 10кВ</t>
  </si>
  <si>
    <t>АТ-2 10кВ</t>
  </si>
  <si>
    <t>Подстанции, питающиеся от ПС220/110/35/27,5 кВ Слюдянка, принадлежащая ОАО РЖД</t>
  </si>
  <si>
    <t>Максимальная потребляемая мощность (загрузка) по данным 2018г</t>
  </si>
  <si>
    <t>эл.снабжение от ПС-110кВ Городская</t>
  </si>
  <si>
    <t>Чекановская</t>
  </si>
  <si>
    <t>ж.р. Чекановский</t>
  </si>
  <si>
    <t>Пурсей</t>
  </si>
  <si>
    <t>ж.р. Энергетик</t>
  </si>
  <si>
    <t xml:space="preserve">Заводская           </t>
  </si>
  <si>
    <t>ж.р. Гидростроитель</t>
  </si>
  <si>
    <t>АТ-1</t>
  </si>
  <si>
    <t>АТ-2</t>
  </si>
  <si>
    <t>Киренга</t>
  </si>
  <si>
    <t>220/110/35/10</t>
  </si>
  <si>
    <t>Иркутская область, Казачинско - Ленский р-н.</t>
  </si>
  <si>
    <t>п. Магистральный</t>
  </si>
  <si>
    <t>эл.снабжение от ПС-110кВ Киренга</t>
  </si>
  <si>
    <t>Казачинская</t>
  </si>
  <si>
    <t>п. Окунайка</t>
  </si>
  <si>
    <t>Небель</t>
  </si>
  <si>
    <t>п. Небель</t>
  </si>
  <si>
    <t>Окунайка</t>
  </si>
  <si>
    <t>Талая</t>
  </si>
  <si>
    <t>35/0,4</t>
  </si>
  <si>
    <t>Иркутская область, Казач-Ленский р-н.</t>
  </si>
  <si>
    <t>п. Талый</t>
  </si>
  <si>
    <t>Максимальная потребляемая мощность (загрузка) по данным контрольного замера 2017г</t>
  </si>
  <si>
    <t>Верхнемарково</t>
  </si>
  <si>
    <t>п. Верхнемарково</t>
  </si>
  <si>
    <t xml:space="preserve">                                 </t>
  </si>
  <si>
    <t>Зона обслуживания Центральныхных электрических сетей</t>
  </si>
  <si>
    <t>Иркутская(ГПП-1, ГПП-2)</t>
  </si>
  <si>
    <t>500/220/110/35/10/6</t>
  </si>
  <si>
    <t>г. Ангарск</t>
  </si>
  <si>
    <t>Южный массив, квартал 2:  ГПП-1 - строение 2; ГПП-2 - строение 3</t>
  </si>
  <si>
    <t>АТ-8</t>
  </si>
  <si>
    <t>АТ-9</t>
  </si>
  <si>
    <t>АТ-10</t>
  </si>
  <si>
    <t>Подстанции 220-35 кВ, питающиеся от ПС 500/220/110/35/10/6 кВ Иркутская</t>
  </si>
  <si>
    <t>ПС Пионерская</t>
  </si>
  <si>
    <t>Иркутская область, Ангарский район</t>
  </si>
  <si>
    <t>Радиоцентр-7</t>
  </si>
  <si>
    <t>52.435377</t>
  </si>
  <si>
    <t>103.677093</t>
  </si>
  <si>
    <t>Прибрежная</t>
  </si>
  <si>
    <t>мкр-н 30, соор. 300</t>
  </si>
  <si>
    <t>52.526319</t>
  </si>
  <si>
    <t>103.846172</t>
  </si>
  <si>
    <t>ПС Юбилейная</t>
  </si>
  <si>
    <t>база отдыха "Юбилейная"</t>
  </si>
  <si>
    <t>52.440907</t>
  </si>
  <si>
    <t>103.748417</t>
  </si>
  <si>
    <t>Промышленная</t>
  </si>
  <si>
    <t>Иркутская область, Ангарский р-н,</t>
  </si>
  <si>
    <t>с ю-з стороны территории Ангарского электро-механического завода</t>
  </si>
  <si>
    <t>52.513153</t>
  </si>
  <si>
    <t>103.907322</t>
  </si>
  <si>
    <t>УП-15</t>
  </si>
  <si>
    <t>г.Ангарск</t>
  </si>
  <si>
    <t>52.340880</t>
  </si>
  <si>
    <t>103.532254</t>
  </si>
  <si>
    <t>Подстанции 110-35 кВ, питающиеся от ПС 110 кВ ТЭЦ-11</t>
  </si>
  <si>
    <t>Лесозавод</t>
  </si>
  <si>
    <t>Иркутская область, Усольский р-н,</t>
  </si>
  <si>
    <t>1,5 км по направлению на юго-восток от с. Узкий Луг</t>
  </si>
  <si>
    <t>52.893515</t>
  </si>
  <si>
    <t>103.271507</t>
  </si>
  <si>
    <t>ПС Белореченская</t>
  </si>
  <si>
    <t>п. Белореченский</t>
  </si>
  <si>
    <t>Подстанции 110-35 кВ, питающиеся от ПС 110 кВ Белореченская</t>
  </si>
  <si>
    <t>Молодежная</t>
  </si>
  <si>
    <t>35/11</t>
  </si>
  <si>
    <t>ПС Еловка</t>
  </si>
  <si>
    <t>ПС Мирная</t>
  </si>
  <si>
    <t>Резервы мощности для присоединения потребителей по центрам питания ОАО "ИЭСК" (на 01.12.2018г.).</t>
  </si>
  <si>
    <t>__________________А.Н. Мартынов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</si>
</sst>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Wingdings 3"/>
      <family val="1"/>
      <charset val="2"/>
    </font>
    <font>
      <b/>
      <sz val="10"/>
      <color rgb="FFFFFF00"/>
      <name val="Arial Cyr"/>
      <charset val="204"/>
    </font>
    <font>
      <sz val="10"/>
      <color theme="0"/>
      <name val="Arial Cyr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b/>
      <sz val="10"/>
      <color rgb="FFCCFFFF"/>
      <name val="Arial Cyr"/>
      <charset val="204"/>
    </font>
    <font>
      <b/>
      <sz val="10"/>
      <color rgb="FF00FF0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indexed="8"/>
      <name val="Arial"/>
      <family val="2"/>
      <charset val="204"/>
    </font>
    <font>
      <i/>
      <sz val="10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color indexed="8"/>
      <name val="Arial Cyr"/>
      <charset val="204"/>
    </font>
    <font>
      <b/>
      <sz val="10"/>
      <color indexed="12"/>
      <name val="Arial"/>
      <family val="2"/>
      <charset val="204"/>
    </font>
    <font>
      <b/>
      <i/>
      <sz val="10"/>
      <color indexed="12"/>
      <name val="Arial Cyr"/>
      <charset val="204"/>
    </font>
    <font>
      <b/>
      <i/>
      <sz val="10"/>
      <name val="Arial Cyr"/>
      <charset val="204"/>
    </font>
    <font>
      <sz val="10"/>
      <name val="Arial"/>
      <family val="2"/>
    </font>
    <font>
      <b/>
      <i/>
      <sz val="10"/>
      <color indexed="12"/>
      <name val="Arial"/>
      <family val="2"/>
      <charset val="204"/>
    </font>
    <font>
      <sz val="18"/>
      <name val="Times New Roman"/>
      <family val="1"/>
      <charset val="204"/>
    </font>
    <font>
      <b/>
      <sz val="20"/>
      <color theme="1"/>
      <name val="Arial Cyr"/>
      <charset val="204"/>
    </font>
    <font>
      <sz val="10"/>
      <name val="Times New Roman"/>
      <family val="1"/>
      <charset val="204"/>
    </font>
    <font>
      <sz val="10"/>
      <color rgb="FF0033CC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630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 wrapText="1" shrinkToFit="1"/>
    </xf>
    <xf numFmtId="165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5" fillId="3" borderId="3" xfId="0" applyNumberFormat="1" applyFont="1" applyFill="1" applyBorder="1" applyAlignment="1">
      <alignment horizontal="center" vertical="top" wrapText="1"/>
    </xf>
    <xf numFmtId="0" fontId="15" fillId="3" borderId="1" xfId="0" applyNumberFormat="1" applyFont="1" applyFill="1" applyBorder="1" applyAlignment="1">
      <alignment horizontal="center" vertical="top" wrapText="1" shrinkToFit="1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top"/>
    </xf>
    <xf numFmtId="164" fontId="16" fillId="3" borderId="3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 shrinkToFit="1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vertical="center"/>
    </xf>
    <xf numFmtId="0" fontId="19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vertical="center"/>
    </xf>
    <xf numFmtId="0" fontId="17" fillId="7" borderId="4" xfId="0" applyNumberFormat="1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1" fillId="8" borderId="2" xfId="0" applyFont="1" applyFill="1" applyBorder="1" applyAlignment="1">
      <alignment horizontal="right"/>
    </xf>
    <xf numFmtId="0" fontId="22" fillId="8" borderId="18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165" fontId="10" fillId="8" borderId="4" xfId="0" applyNumberFormat="1" applyFont="1" applyFill="1" applyBorder="1" applyAlignment="1">
      <alignment horizontal="center" vertical="center"/>
    </xf>
    <xf numFmtId="0" fontId="23" fillId="8" borderId="4" xfId="0" applyNumberFormat="1" applyFont="1" applyFill="1" applyBorder="1" applyAlignment="1">
      <alignment horizontal="center" vertical="center"/>
    </xf>
    <xf numFmtId="164" fontId="16" fillId="8" borderId="4" xfId="0" applyNumberFormat="1" applyFont="1" applyFill="1" applyBorder="1" applyAlignment="1">
      <alignment horizontal="center" vertical="center"/>
    </xf>
    <xf numFmtId="165" fontId="16" fillId="8" borderId="4" xfId="0" applyNumberFormat="1" applyFont="1" applyFill="1" applyBorder="1" applyAlignment="1">
      <alignment horizontal="center" vertical="center"/>
    </xf>
    <xf numFmtId="165" fontId="3" fillId="8" borderId="18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 wrapText="1" shrinkToFit="1"/>
    </xf>
    <xf numFmtId="165" fontId="3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 wrapText="1" shrinkToFit="1"/>
    </xf>
    <xf numFmtId="165" fontId="24" fillId="0" borderId="6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164" fontId="25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Fill="1" applyBorder="1" applyAlignment="1">
      <alignment horizontal="right" vertical="center" indent="1"/>
    </xf>
    <xf numFmtId="0" fontId="10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16" fillId="0" borderId="4" xfId="0" applyNumberFormat="1" applyFont="1" applyFill="1" applyBorder="1" applyAlignment="1">
      <alignment horizontal="center" vertical="center"/>
    </xf>
    <xf numFmtId="165" fontId="16" fillId="0" borderId="6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right" vertical="center"/>
    </xf>
    <xf numFmtId="164" fontId="16" fillId="0" borderId="8" xfId="0" applyNumberFormat="1" applyFont="1" applyFill="1" applyBorder="1" applyAlignment="1">
      <alignment horizontal="center" vertical="center"/>
    </xf>
    <xf numFmtId="2" fontId="16" fillId="0" borderId="8" xfId="0" applyNumberFormat="1" applyFont="1" applyFill="1" applyBorder="1" applyAlignment="1">
      <alignment horizontal="center" vertical="center"/>
    </xf>
    <xf numFmtId="165" fontId="16" fillId="0" borderId="8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21" xfId="0" applyNumberFormat="1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/>
    </xf>
    <xf numFmtId="164" fontId="25" fillId="0" borderId="5" xfId="0" applyNumberFormat="1" applyFont="1" applyFill="1" applyBorder="1" applyAlignment="1">
      <alignment horizontal="center"/>
    </xf>
    <xf numFmtId="0" fontId="21" fillId="9" borderId="2" xfId="0" applyFont="1" applyFill="1" applyBorder="1" applyAlignment="1">
      <alignment horizontal="right"/>
    </xf>
    <xf numFmtId="0" fontId="26" fillId="9" borderId="4" xfId="0" applyFont="1" applyFill="1" applyBorder="1" applyAlignment="1">
      <alignment horizontal="left" vertical="center"/>
    </xf>
    <xf numFmtId="164" fontId="16" fillId="9" borderId="4" xfId="0" applyNumberFormat="1" applyFont="1" applyFill="1" applyBorder="1" applyAlignment="1">
      <alignment horizontal="center" vertical="center"/>
    </xf>
    <xf numFmtId="165" fontId="16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 wrapText="1" shrinkToFit="1"/>
    </xf>
    <xf numFmtId="0" fontId="15" fillId="9" borderId="4" xfId="0" applyNumberFormat="1" applyFont="1" applyFill="1" applyBorder="1" applyAlignment="1">
      <alignment horizontal="center" vertical="center"/>
    </xf>
    <xf numFmtId="0" fontId="15" fillId="9" borderId="4" xfId="0" applyNumberFormat="1" applyFont="1" applyFill="1" applyBorder="1" applyAlignment="1">
      <alignment horizontal="center" vertical="center" wrapText="1" shrinkToFit="1"/>
    </xf>
    <xf numFmtId="165" fontId="24" fillId="9" borderId="6" xfId="0" applyNumberFormat="1" applyFont="1" applyFill="1" applyBorder="1" applyAlignment="1">
      <alignment horizontal="center" vertical="center" wrapText="1" shrinkToFit="1"/>
    </xf>
    <xf numFmtId="0" fontId="15" fillId="0" borderId="3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 shrinkToFit="1"/>
    </xf>
    <xf numFmtId="165" fontId="10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2" xfId="0" applyNumberFormat="1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5" fillId="0" borderId="20" xfId="0" applyNumberFormat="1" applyFont="1" applyFill="1" applyBorder="1" applyAlignment="1">
      <alignment horizontal="center" vertical="center" wrapText="1"/>
    </xf>
    <xf numFmtId="0" fontId="15" fillId="0" borderId="20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/>
    </xf>
    <xf numFmtId="0" fontId="21" fillId="10" borderId="2" xfId="0" applyFont="1" applyFill="1" applyBorder="1" applyAlignment="1">
      <alignment horizontal="right"/>
    </xf>
    <xf numFmtId="0" fontId="27" fillId="10" borderId="4" xfId="0" applyFont="1" applyFill="1" applyBorder="1" applyAlignment="1">
      <alignment horizontal="left" vertical="center"/>
    </xf>
    <xf numFmtId="164" fontId="10" fillId="10" borderId="4" xfId="0" applyNumberFormat="1" applyFont="1" applyFill="1" applyBorder="1" applyAlignment="1">
      <alignment horizontal="center" vertical="center"/>
    </xf>
    <xf numFmtId="165" fontId="10" fillId="10" borderId="4" xfId="0" applyNumberFormat="1" applyFont="1" applyFill="1" applyBorder="1" applyAlignment="1">
      <alignment horizontal="center" vertical="center"/>
    </xf>
    <xf numFmtId="0" fontId="23" fillId="10" borderId="4" xfId="0" applyNumberFormat="1" applyFont="1" applyFill="1" applyBorder="1" applyAlignment="1">
      <alignment horizontal="center" vertical="center"/>
    </xf>
    <xf numFmtId="164" fontId="16" fillId="10" borderId="4" xfId="0" applyNumberFormat="1" applyFont="1" applyFill="1" applyBorder="1" applyAlignment="1">
      <alignment horizontal="center" vertical="center"/>
    </xf>
    <xf numFmtId="165" fontId="16" fillId="10" borderId="4" xfId="0" applyNumberFormat="1" applyFont="1" applyFill="1" applyBorder="1" applyAlignment="1">
      <alignment horizontal="center" vertical="center"/>
    </xf>
    <xf numFmtId="165" fontId="3" fillId="10" borderId="18" xfId="0" applyNumberFormat="1" applyFont="1" applyFill="1" applyBorder="1" applyAlignment="1">
      <alignment horizontal="center" vertical="center"/>
    </xf>
    <xf numFmtId="165" fontId="3" fillId="10" borderId="4" xfId="0" applyNumberFormat="1" applyFont="1" applyFill="1" applyBorder="1" applyAlignment="1">
      <alignment horizontal="center" vertical="center" wrapText="1" shrinkToFit="1"/>
    </xf>
    <xf numFmtId="165" fontId="3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/>
    </xf>
    <xf numFmtId="0" fontId="15" fillId="10" borderId="4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right" vertical="center"/>
    </xf>
    <xf numFmtId="0" fontId="29" fillId="0" borderId="5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 shrinkToFi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 shrinkToFit="1"/>
    </xf>
    <xf numFmtId="165" fontId="16" fillId="0" borderId="1" xfId="0" applyNumberFormat="1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 indent="1"/>
    </xf>
    <xf numFmtId="0" fontId="15" fillId="0" borderId="1" xfId="0" applyFont="1" applyFill="1" applyBorder="1" applyAlignment="1">
      <alignment vertical="center" wrapText="1"/>
    </xf>
    <xf numFmtId="164" fontId="25" fillId="0" borderId="3" xfId="0" applyNumberFormat="1" applyFont="1" applyFill="1" applyBorder="1" applyAlignment="1">
      <alignment horizontal="right" vertical="center" indent="1"/>
    </xf>
    <xf numFmtId="0" fontId="10" fillId="0" borderId="8" xfId="0" applyNumberFormat="1" applyFont="1" applyFill="1" applyBorder="1" applyAlignment="1">
      <alignment horizontal="right" vertical="center" indent="1"/>
    </xf>
    <xf numFmtId="0" fontId="10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right" vertical="center" indent="1"/>
    </xf>
    <xf numFmtId="165" fontId="3" fillId="0" borderId="7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 wrapText="1" shrinkToFit="1"/>
    </xf>
    <xf numFmtId="0" fontId="15" fillId="8" borderId="10" xfId="0" applyNumberFormat="1" applyFont="1" applyFill="1" applyBorder="1" applyAlignment="1">
      <alignment horizontal="center" vertical="center"/>
    </xf>
    <xf numFmtId="0" fontId="15" fillId="8" borderId="10" xfId="0" applyNumberFormat="1" applyFont="1" applyFill="1" applyBorder="1" applyAlignment="1">
      <alignment horizontal="center" vertical="center" wrapText="1" shrinkToFit="1"/>
    </xf>
    <xf numFmtId="0" fontId="17" fillId="8" borderId="3" xfId="0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8" borderId="3" xfId="0" applyFont="1" applyFill="1" applyBorder="1" applyAlignment="1">
      <alignment vertical="center" wrapText="1"/>
    </xf>
    <xf numFmtId="2" fontId="25" fillId="0" borderId="3" xfId="0" applyNumberFormat="1" applyFont="1" applyFill="1" applyBorder="1" applyAlignment="1">
      <alignment horizontal="right" vertical="center" indent="1"/>
    </xf>
    <xf numFmtId="165" fontId="3" fillId="8" borderId="18" xfId="0" applyNumberFormat="1" applyFont="1" applyFill="1" applyBorder="1" applyAlignment="1">
      <alignment horizontal="center" vertical="center" wrapText="1" shrinkToFit="1"/>
    </xf>
    <xf numFmtId="0" fontId="15" fillId="8" borderId="18" xfId="0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 wrapText="1" shrinkToFit="1"/>
    </xf>
    <xf numFmtId="0" fontId="15" fillId="9" borderId="10" xfId="0" applyNumberFormat="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5" fillId="0" borderId="1" xfId="4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vertical="center" wrapText="1" shrinkToFi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center"/>
    </xf>
    <xf numFmtId="0" fontId="3" fillId="0" borderId="5" xfId="4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 shrinkToFit="1"/>
    </xf>
    <xf numFmtId="0" fontId="15" fillId="0" borderId="8" xfId="0" applyNumberFormat="1" applyFont="1" applyFill="1" applyBorder="1" applyAlignment="1">
      <alignment horizontal="center" vertical="center" wrapText="1" shrinkToFit="1"/>
    </xf>
    <xf numFmtId="164" fontId="2" fillId="0" borderId="18" xfId="0" applyNumberFormat="1" applyFont="1" applyFill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165" fontId="16" fillId="0" borderId="17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vertical="center" wrapText="1" shrinkToFit="1"/>
    </xf>
    <xf numFmtId="165" fontId="3" fillId="0" borderId="22" xfId="0" applyNumberFormat="1" applyFont="1" applyFill="1" applyBorder="1" applyAlignment="1">
      <alignment vertical="center" wrapText="1" shrinkToFit="1"/>
    </xf>
    <xf numFmtId="165" fontId="16" fillId="0" borderId="10" xfId="0" applyNumberFormat="1" applyFont="1" applyFill="1" applyBorder="1" applyAlignment="1">
      <alignment horizontal="center" vertical="center"/>
    </xf>
    <xf numFmtId="165" fontId="16" fillId="0" borderId="19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vertical="center" wrapText="1" shrinkToFit="1"/>
    </xf>
    <xf numFmtId="165" fontId="3" fillId="0" borderId="20" xfId="0" applyNumberFormat="1" applyFont="1" applyFill="1" applyBorder="1" applyAlignment="1">
      <alignment vertical="center" wrapText="1" shrinkToFit="1"/>
    </xf>
    <xf numFmtId="0" fontId="15" fillId="0" borderId="3" xfId="0" applyNumberFormat="1" applyFont="1" applyFill="1" applyBorder="1" applyAlignment="1">
      <alignment horizontal="center" vertical="center" wrapText="1" shrinkToFit="1"/>
    </xf>
    <xf numFmtId="0" fontId="17" fillId="9" borderId="1" xfId="0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3" fillId="0" borderId="22" xfId="0" applyNumberFormat="1" applyFont="1" applyFill="1" applyBorder="1" applyAlignment="1">
      <alignment vertical="center" wrapText="1"/>
    </xf>
    <xf numFmtId="165" fontId="3" fillId="0" borderId="20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5" fillId="0" borderId="1" xfId="4" applyFont="1" applyBorder="1" applyAlignment="1">
      <alignment horizontal="left" vertical="center"/>
    </xf>
    <xf numFmtId="0" fontId="3" fillId="0" borderId="1" xfId="4" applyNumberFormat="1" applyFont="1" applyBorder="1" applyAlignment="1">
      <alignment horizontal="center" vertical="center"/>
    </xf>
    <xf numFmtId="0" fontId="21" fillId="10" borderId="7" xfId="0" applyFont="1" applyFill="1" applyBorder="1" applyAlignment="1">
      <alignment horizontal="right"/>
    </xf>
    <xf numFmtId="0" fontId="27" fillId="10" borderId="18" xfId="0" applyFont="1" applyFill="1" applyBorder="1" applyAlignment="1">
      <alignment horizontal="left" vertical="center"/>
    </xf>
    <xf numFmtId="0" fontId="15" fillId="0" borderId="2" xfId="4" applyFont="1" applyFill="1" applyBorder="1" applyAlignment="1">
      <alignment horizontal="left" vertical="center"/>
    </xf>
    <xf numFmtId="0" fontId="15" fillId="0" borderId="3" xfId="4" applyFont="1" applyFill="1" applyBorder="1" applyAlignment="1">
      <alignment horizontal="left" vertical="center"/>
    </xf>
    <xf numFmtId="0" fontId="17" fillId="8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5" fontId="10" fillId="0" borderId="19" xfId="0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3" fillId="13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2" fontId="2" fillId="14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4" fillId="17" borderId="1" xfId="0" applyFont="1" applyFill="1" applyBorder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15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165" fontId="34" fillId="0" borderId="1" xfId="0" applyNumberFormat="1" applyFont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4" fontId="3" fillId="16" borderId="2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 shrinkToFit="1"/>
    </xf>
    <xf numFmtId="49" fontId="9" fillId="0" borderId="9" xfId="0" applyNumberFormat="1" applyFont="1" applyBorder="1" applyAlignment="1">
      <alignment vertical="center" wrapText="1" shrinkToFit="1"/>
    </xf>
    <xf numFmtId="0" fontId="9" fillId="0" borderId="27" xfId="0" applyFont="1" applyBorder="1" applyAlignment="1">
      <alignment vertical="center" wrapText="1" shrinkToFit="1"/>
    </xf>
    <xf numFmtId="49" fontId="2" fillId="0" borderId="24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 shrinkToFit="1"/>
    </xf>
    <xf numFmtId="0" fontId="0" fillId="0" borderId="0" xfId="0" applyAlignment="1"/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4" fontId="16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0" fontId="39" fillId="0" borderId="0" xfId="0" quotePrefix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164" fontId="37" fillId="0" borderId="0" xfId="0" applyNumberFormat="1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49" fontId="42" fillId="0" borderId="0" xfId="0" applyNumberFormat="1" applyFont="1" applyFill="1" applyBorder="1" applyAlignment="1" applyProtection="1">
      <alignment horizontal="center" vertical="top"/>
    </xf>
    <xf numFmtId="164" fontId="42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center"/>
    </xf>
    <xf numFmtId="0" fontId="4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0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43" fillId="0" borderId="0" xfId="0" applyNumberFormat="1" applyFont="1" applyFill="1" applyBorder="1" applyAlignment="1" applyProtection="1">
      <alignment horizontal="left" vertical="top" wrapText="1" shrinkToFit="1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vertical="center"/>
    </xf>
    <xf numFmtId="49" fontId="38" fillId="0" borderId="0" xfId="0" applyNumberFormat="1" applyFont="1" applyFill="1" applyBorder="1" applyAlignment="1">
      <alignment vertical="center"/>
    </xf>
    <xf numFmtId="164" fontId="3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 wrapText="1" shrinkToFit="1"/>
    </xf>
    <xf numFmtId="49" fontId="0" fillId="0" borderId="0" xfId="0" applyNumberForma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19" fillId="7" borderId="4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 indent="1"/>
    </xf>
    <xf numFmtId="164" fontId="3" fillId="0" borderId="1" xfId="4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top"/>
    </xf>
    <xf numFmtId="165" fontId="34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18" borderId="1" xfId="0" applyNumberFormat="1" applyFont="1" applyFill="1" applyBorder="1" applyAlignment="1">
      <alignment horizontal="center" vertical="top"/>
    </xf>
    <xf numFmtId="0" fontId="2" fillId="0" borderId="25" xfId="0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 shrinkToFit="1"/>
    </xf>
    <xf numFmtId="0" fontId="46" fillId="0" borderId="0" xfId="0" applyFont="1" applyFill="1" applyBorder="1" applyAlignment="1">
      <alignment horizontal="center" vertical="center" wrapText="1" shrinkToFit="1"/>
    </xf>
    <xf numFmtId="0" fontId="15" fillId="0" borderId="0" xfId="0" applyNumberFormat="1" applyFont="1" applyFill="1" applyBorder="1" applyAlignment="1">
      <alignment horizontal="center" vertical="center" wrapText="1" shrinkToFit="1"/>
    </xf>
    <xf numFmtId="165" fontId="47" fillId="19" borderId="2" xfId="0" applyNumberFormat="1" applyFont="1" applyFill="1" applyBorder="1" applyAlignment="1">
      <alignment horizontal="right" vertical="center" indent="1"/>
    </xf>
    <xf numFmtId="165" fontId="3" fillId="0" borderId="10" xfId="0" applyNumberFormat="1" applyFont="1" applyFill="1" applyBorder="1" applyAlignment="1">
      <alignment horizontal="center" vertical="center" wrapText="1" shrinkToFi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 shrinkToFit="1"/>
    </xf>
    <xf numFmtId="165" fontId="3" fillId="0" borderId="19" xfId="0" applyNumberFormat="1" applyFont="1" applyFill="1" applyBorder="1" applyAlignment="1">
      <alignment horizontal="center" vertical="center" wrapText="1" shrinkToFit="1"/>
    </xf>
    <xf numFmtId="164" fontId="3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horizontal="center" vertical="center"/>
    </xf>
    <xf numFmtId="165" fontId="16" fillId="0" borderId="21" xfId="0" applyNumberFormat="1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65" fontId="0" fillId="0" borderId="4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center"/>
    </xf>
    <xf numFmtId="165" fontId="10" fillId="0" borderId="20" xfId="0" applyNumberFormat="1" applyFont="1" applyFill="1" applyBorder="1" applyAlignment="1">
      <alignment horizontal="center" vertical="center"/>
    </xf>
    <xf numFmtId="165" fontId="10" fillId="0" borderId="2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7" xfId="4" applyFont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3" fillId="0" borderId="4" xfId="4" applyNumberFormat="1" applyFont="1" applyBorder="1" applyAlignment="1">
      <alignment horizontal="center" vertical="center"/>
    </xf>
    <xf numFmtId="165" fontId="48" fillId="0" borderId="3" xfId="0" applyNumberFormat="1" applyFont="1" applyFill="1" applyBorder="1" applyAlignment="1">
      <alignment horizontal="center" vertical="center" wrapText="1"/>
    </xf>
    <xf numFmtId="165" fontId="48" fillId="0" borderId="2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top"/>
    </xf>
    <xf numFmtId="165" fontId="0" fillId="10" borderId="4" xfId="0" applyNumberFormat="1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right" vertical="center" indent="1"/>
    </xf>
    <xf numFmtId="0" fontId="0" fillId="0" borderId="4" xfId="0" applyNumberFormat="1" applyFill="1" applyBorder="1" applyAlignment="1">
      <alignment horizontal="right" vertical="center" indent="1"/>
    </xf>
    <xf numFmtId="164" fontId="25" fillId="0" borderId="1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top"/>
    </xf>
    <xf numFmtId="165" fontId="10" fillId="8" borderId="4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right" vertical="center" indent="1"/>
    </xf>
    <xf numFmtId="0" fontId="0" fillId="0" borderId="0" xfId="0" applyNumberFormat="1" applyFill="1" applyBorder="1" applyAlignment="1">
      <alignment horizontal="right" vertical="center" indent="1"/>
    </xf>
    <xf numFmtId="164" fontId="0" fillId="0" borderId="1" xfId="0" applyNumberFormat="1" applyBorder="1" applyAlignment="1">
      <alignment horizontal="center" vertical="center"/>
    </xf>
    <xf numFmtId="0" fontId="15" fillId="0" borderId="8" xfId="0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10" fillId="0" borderId="20" xfId="0" applyNumberFormat="1" applyFont="1" applyFill="1" applyBorder="1" applyAlignment="1">
      <alignment horizontal="center" vertical="top"/>
    </xf>
    <xf numFmtId="165" fontId="25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165" fontId="25" fillId="0" borderId="5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 inden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left" vertical="center"/>
    </xf>
    <xf numFmtId="165" fontId="10" fillId="0" borderId="1" xfId="0" applyNumberFormat="1" applyFont="1" applyFill="1" applyBorder="1" applyAlignment="1">
      <alignment horizontal="center" vertical="top"/>
    </xf>
    <xf numFmtId="165" fontId="10" fillId="9" borderId="4" xfId="0" applyNumberFormat="1" applyFont="1" applyFill="1" applyBorder="1" applyAlignment="1">
      <alignment horizontal="right" vertical="top"/>
    </xf>
    <xf numFmtId="0" fontId="23" fillId="9" borderId="10" xfId="0" applyNumberFormat="1" applyFont="1" applyFill="1" applyBorder="1" applyAlignment="1">
      <alignment horizontal="center" vertical="center"/>
    </xf>
    <xf numFmtId="164" fontId="10" fillId="9" borderId="4" xfId="0" applyNumberFormat="1" applyFont="1" applyFill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center" vertical="top"/>
    </xf>
    <xf numFmtId="164" fontId="10" fillId="9" borderId="10" xfId="0" applyNumberFormat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horizontal="right" vertical="center" indent="1"/>
    </xf>
    <xf numFmtId="0" fontId="31" fillId="0" borderId="1" xfId="4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32" fillId="16" borderId="2" xfId="0" applyNumberFormat="1" applyFont="1" applyFill="1" applyBorder="1" applyAlignment="1">
      <alignment vertical="center"/>
    </xf>
    <xf numFmtId="164" fontId="32" fillId="16" borderId="4" xfId="0" applyNumberFormat="1" applyFont="1" applyFill="1" applyBorder="1" applyAlignment="1">
      <alignment vertical="center"/>
    </xf>
    <xf numFmtId="164" fontId="32" fillId="16" borderId="6" xfId="0" applyNumberFormat="1" applyFont="1" applyFill="1" applyBorder="1" applyAlignment="1">
      <alignment vertical="center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4" fontId="10" fillId="9" borderId="4" xfId="0" applyNumberFormat="1" applyFont="1" applyFill="1" applyBorder="1" applyAlignment="1">
      <alignment horizontal="center" vertical="center"/>
    </xf>
    <xf numFmtId="165" fontId="10" fillId="9" borderId="4" xfId="0" applyNumberFormat="1" applyFont="1" applyFill="1" applyBorder="1" applyAlignment="1">
      <alignment horizontal="center" vertical="center"/>
    </xf>
    <xf numFmtId="165" fontId="10" fillId="9" borderId="10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33" fillId="13" borderId="2" xfId="0" applyFont="1" applyFill="1" applyBorder="1" applyAlignment="1">
      <alignment horizontal="left" vertical="center"/>
    </xf>
    <xf numFmtId="165" fontId="10" fillId="9" borderId="10" xfId="0" applyNumberFormat="1" applyFont="1" applyFill="1" applyBorder="1" applyAlignment="1">
      <alignment vertical="center"/>
    </xf>
    <xf numFmtId="165" fontId="10" fillId="9" borderId="4" xfId="0" applyNumberFormat="1" applyFont="1" applyFill="1" applyBorder="1" applyAlignment="1">
      <alignment vertical="center"/>
    </xf>
    <xf numFmtId="164" fontId="10" fillId="9" borderId="4" xfId="0" applyNumberFormat="1" applyFont="1" applyFill="1" applyBorder="1" applyAlignment="1">
      <alignment vertical="center"/>
    </xf>
    <xf numFmtId="0" fontId="3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5" fontId="49" fillId="0" borderId="1" xfId="0" applyNumberFormat="1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6" fillId="2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6" fillId="21" borderId="1" xfId="0" applyFont="1" applyFill="1" applyBorder="1" applyAlignment="1">
      <alignment horizontal="left" vertical="center"/>
    </xf>
    <xf numFmtId="0" fontId="16" fillId="21" borderId="2" xfId="0" applyFont="1" applyFill="1" applyBorder="1" applyAlignment="1">
      <alignment horizontal="left" vertical="center"/>
    </xf>
    <xf numFmtId="0" fontId="2" fillId="21" borderId="2" xfId="0" applyFont="1" applyFill="1" applyBorder="1" applyAlignment="1">
      <alignment horizontal="center" vertical="center"/>
    </xf>
    <xf numFmtId="164" fontId="16" fillId="21" borderId="2" xfId="0" applyNumberFormat="1" applyFont="1" applyFill="1" applyBorder="1" applyAlignment="1">
      <alignment horizontal="center" vertical="center"/>
    </xf>
    <xf numFmtId="165" fontId="10" fillId="21" borderId="1" xfId="0" applyNumberFormat="1" applyFont="1" applyFill="1" applyBorder="1" applyAlignment="1">
      <alignment horizontal="center" vertical="center"/>
    </xf>
    <xf numFmtId="165" fontId="16" fillId="21" borderId="1" xfId="0" applyNumberFormat="1" applyFont="1" applyFill="1" applyBorder="1" applyAlignment="1">
      <alignment horizontal="center" vertical="center"/>
    </xf>
    <xf numFmtId="165" fontId="2" fillId="21" borderId="1" xfId="0" applyNumberFormat="1" applyFont="1" applyFill="1" applyBorder="1" applyAlignment="1">
      <alignment horizontal="center" vertical="center"/>
    </xf>
    <xf numFmtId="164" fontId="16" fillId="21" borderId="1" xfId="0" applyNumberFormat="1" applyFont="1" applyFill="1" applyBorder="1" applyAlignment="1">
      <alignment horizontal="center" vertical="center"/>
    </xf>
    <xf numFmtId="165" fontId="16" fillId="21" borderId="7" xfId="0" applyNumberFormat="1" applyFont="1" applyFill="1" applyBorder="1" applyAlignment="1">
      <alignment horizontal="center" vertical="center"/>
    </xf>
    <xf numFmtId="2" fontId="50" fillId="21" borderId="8" xfId="0" applyNumberFormat="1" applyFont="1" applyFill="1" applyBorder="1" applyAlignment="1">
      <alignment horizontal="center" vertical="center" wrapText="1"/>
    </xf>
    <xf numFmtId="2" fontId="50" fillId="21" borderId="8" xfId="0" applyNumberFormat="1" applyFont="1" applyFill="1" applyBorder="1" applyAlignment="1">
      <alignment horizontal="center" vertical="center"/>
    </xf>
    <xf numFmtId="164" fontId="30" fillId="21" borderId="22" xfId="0" applyNumberFormat="1" applyFont="1" applyFill="1" applyBorder="1" applyAlignment="1">
      <alignment horizontal="center" vertical="center" wrapText="1" shrinkToFit="1"/>
    </xf>
    <xf numFmtId="0" fontId="4" fillId="20" borderId="1" xfId="0" applyFont="1" applyFill="1" applyBorder="1" applyAlignment="1">
      <alignment vertical="center"/>
    </xf>
    <xf numFmtId="0" fontId="16" fillId="15" borderId="1" xfId="0" applyFont="1" applyFill="1" applyBorder="1" applyAlignment="1">
      <alignment horizontal="left" vertical="center"/>
    </xf>
    <xf numFmtId="0" fontId="4" fillId="15" borderId="1" xfId="0" applyFont="1" applyFill="1" applyBorder="1" applyAlignment="1">
      <alignment vertical="center"/>
    </xf>
    <xf numFmtId="0" fontId="2" fillId="22" borderId="0" xfId="0" applyFont="1" applyFill="1" applyBorder="1" applyAlignment="1">
      <alignment horizontal="center" vertical="center"/>
    </xf>
    <xf numFmtId="164" fontId="16" fillId="22" borderId="0" xfId="0" applyNumberFormat="1" applyFont="1" applyFill="1" applyBorder="1" applyAlignment="1">
      <alignment horizontal="center" vertical="center"/>
    </xf>
    <xf numFmtId="0" fontId="16" fillId="22" borderId="0" xfId="0" applyFont="1" applyFill="1" applyBorder="1" applyAlignment="1">
      <alignment horizontal="center" vertical="center"/>
    </xf>
    <xf numFmtId="0" fontId="10" fillId="22" borderId="0" xfId="0" applyFont="1" applyFill="1" applyBorder="1" applyAlignment="1">
      <alignment horizontal="center" vertical="center"/>
    </xf>
    <xf numFmtId="0" fontId="0" fillId="22" borderId="0" xfId="0" applyFill="1" applyBorder="1" applyAlignment="1">
      <alignment horizontal="center" vertical="center"/>
    </xf>
    <xf numFmtId="0" fontId="0" fillId="22" borderId="0" xfId="0" applyFill="1" applyBorder="1" applyAlignment="1">
      <alignment vertical="center"/>
    </xf>
    <xf numFmtId="0" fontId="10" fillId="22" borderId="0" xfId="0" applyFont="1" applyFill="1" applyBorder="1" applyAlignment="1">
      <alignment horizontal="left" vertical="center" wrapText="1"/>
    </xf>
    <xf numFmtId="0" fontId="6" fillId="15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164" fontId="2" fillId="15" borderId="2" xfId="0" applyNumberFormat="1" applyFont="1" applyFill="1" applyBorder="1" applyAlignment="1">
      <alignment horizontal="center" vertical="top"/>
    </xf>
    <xf numFmtId="2" fontId="2" fillId="15" borderId="1" xfId="0" applyNumberFormat="1" applyFont="1" applyFill="1" applyBorder="1" applyAlignment="1">
      <alignment horizontal="center" vertical="top"/>
    </xf>
    <xf numFmtId="165" fontId="3" fillId="15" borderId="1" xfId="0" applyNumberFormat="1" applyFont="1" applyFill="1" applyBorder="1" applyAlignment="1">
      <alignment horizontal="center" vertical="top"/>
    </xf>
    <xf numFmtId="165" fontId="3" fillId="15" borderId="1" xfId="0" applyNumberFormat="1" applyFont="1" applyFill="1" applyBorder="1" applyAlignment="1">
      <alignment horizontal="center" vertical="center"/>
    </xf>
    <xf numFmtId="164" fontId="3" fillId="15" borderId="2" xfId="0" applyNumberFormat="1" applyFont="1" applyFill="1" applyBorder="1" applyAlignment="1">
      <alignment horizontal="center" vertical="top"/>
    </xf>
    <xf numFmtId="2" fontId="3" fillId="15" borderId="1" xfId="0" applyNumberFormat="1" applyFont="1" applyFill="1" applyBorder="1" applyAlignment="1">
      <alignment horizontal="center" vertical="top"/>
    </xf>
    <xf numFmtId="0" fontId="2" fillId="22" borderId="2" xfId="0" applyFont="1" applyFill="1" applyBorder="1" applyAlignment="1">
      <alignment vertical="center"/>
    </xf>
    <xf numFmtId="0" fontId="2" fillId="22" borderId="4" xfId="0" applyFont="1" applyFill="1" applyBorder="1" applyAlignment="1">
      <alignment vertical="center"/>
    </xf>
    <xf numFmtId="0" fontId="3" fillId="22" borderId="2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vertical="center"/>
    </xf>
    <xf numFmtId="0" fontId="8" fillId="22" borderId="0" xfId="0" applyFont="1" applyFill="1" applyBorder="1" applyAlignment="1">
      <alignment horizontal="center" vertical="center"/>
    </xf>
    <xf numFmtId="0" fontId="8" fillId="2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6" fillId="22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3" fillId="13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164" fontId="38" fillId="0" borderId="0" xfId="0" applyNumberFormat="1" applyFont="1" applyFill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164" fontId="38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6" fillId="13" borderId="7" xfId="0" applyFont="1" applyFill="1" applyBorder="1" applyAlignment="1">
      <alignment horizontal="center" vertical="center"/>
    </xf>
    <xf numFmtId="0" fontId="36" fillId="13" borderId="18" xfId="0" applyFont="1" applyFill="1" applyBorder="1" applyAlignment="1">
      <alignment horizontal="center" vertical="center"/>
    </xf>
    <xf numFmtId="0" fontId="36" fillId="13" borderId="17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64" fontId="28" fillId="0" borderId="5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30" fillId="0" borderId="5" xfId="0" applyNumberFormat="1" applyFont="1" applyFill="1" applyBorder="1" applyAlignment="1">
      <alignment horizontal="center" vertical="center" wrapText="1" shrinkToFit="1"/>
    </xf>
    <xf numFmtId="164" fontId="30" fillId="0" borderId="3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8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 shrinkToFit="1"/>
    </xf>
    <xf numFmtId="164" fontId="28" fillId="0" borderId="5" xfId="0" applyNumberFormat="1" applyFont="1" applyFill="1" applyBorder="1" applyAlignment="1">
      <alignment horizontal="center" vertical="center" wrapText="1" shrinkToFit="1"/>
    </xf>
    <xf numFmtId="164" fontId="28" fillId="0" borderId="3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 shrinkToFit="1"/>
    </xf>
    <xf numFmtId="165" fontId="3" fillId="0" borderId="22" xfId="0" applyNumberFormat="1" applyFont="1" applyFill="1" applyBorder="1" applyAlignment="1">
      <alignment horizontal="center" vertical="center" wrapText="1" shrinkToFit="1"/>
    </xf>
    <xf numFmtId="165" fontId="3" fillId="0" borderId="20" xfId="0" applyNumberFormat="1" applyFont="1" applyFill="1" applyBorder="1" applyAlignment="1">
      <alignment horizontal="center" vertical="center" wrapText="1" shrinkToFit="1"/>
    </xf>
    <xf numFmtId="165" fontId="3" fillId="18" borderId="5" xfId="0" applyNumberFormat="1" applyFont="1" applyFill="1" applyBorder="1" applyAlignment="1">
      <alignment horizontal="center" vertical="center" wrapText="1"/>
    </xf>
    <xf numFmtId="165" fontId="3" fillId="18" borderId="8" xfId="0" applyNumberFormat="1" applyFont="1" applyFill="1" applyBorder="1" applyAlignment="1">
      <alignment horizontal="center" vertical="center" wrapText="1"/>
    </xf>
    <xf numFmtId="165" fontId="3" fillId="18" borderId="3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0" fontId="15" fillId="3" borderId="6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4" fontId="30" fillId="0" borderId="7" xfId="0" applyNumberFormat="1" applyFont="1" applyFill="1" applyBorder="1" applyAlignment="1">
      <alignment horizontal="center" vertical="center" wrapText="1" shrinkToFit="1"/>
    </xf>
    <xf numFmtId="164" fontId="30" fillId="0" borderId="22" xfId="0" applyNumberFormat="1" applyFont="1" applyFill="1" applyBorder="1" applyAlignment="1">
      <alignment horizontal="center" vertical="center" wrapText="1" shrinkToFit="1"/>
    </xf>
    <xf numFmtId="164" fontId="30" fillId="0" borderId="20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33" fillId="13" borderId="2" xfId="0" applyFont="1" applyFill="1" applyBorder="1" applyAlignment="1">
      <alignment horizontal="center" vertical="center"/>
    </xf>
    <xf numFmtId="0" fontId="33" fillId="13" borderId="4" xfId="0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2" fontId="50" fillId="0" borderId="5" xfId="0" applyNumberFormat="1" applyFont="1" applyFill="1" applyBorder="1" applyAlignment="1">
      <alignment horizontal="center" vertical="center"/>
    </xf>
    <xf numFmtId="2" fontId="50" fillId="0" borderId="8" xfId="0" applyNumberFormat="1" applyFont="1" applyFill="1" applyBorder="1" applyAlignment="1">
      <alignment horizontal="center" vertical="center"/>
    </xf>
    <xf numFmtId="2" fontId="50" fillId="0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50" fillId="0" borderId="5" xfId="0" applyNumberFormat="1" applyFont="1" applyFill="1" applyBorder="1" applyAlignment="1">
      <alignment horizontal="center" vertical="center" wrapText="1"/>
    </xf>
    <xf numFmtId="2" fontId="50" fillId="0" borderId="8" xfId="0" applyNumberFormat="1" applyFont="1" applyFill="1" applyBorder="1" applyAlignment="1">
      <alignment horizontal="center" vertical="center" wrapText="1"/>
    </xf>
    <xf numFmtId="2" fontId="50" fillId="0" borderId="3" xfId="0" applyNumberFormat="1" applyFont="1" applyFill="1" applyBorder="1" applyAlignment="1">
      <alignment horizontal="center" vertical="center" wrapText="1"/>
    </xf>
    <xf numFmtId="0" fontId="16" fillId="22" borderId="0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</cellStyles>
  <dxfs count="273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28.7109375" style="17" customWidth="1"/>
    <col min="2" max="2" width="11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6.7109375" style="3" customWidth="1" collapsed="1"/>
    <col min="20" max="20" width="28.7109375" style="3" customWidth="1"/>
    <col min="21" max="21" width="19.42578125" style="3" customWidth="1"/>
    <col min="22" max="22" width="13.85546875" style="3" customWidth="1"/>
    <col min="23" max="23" width="14.140625" style="3" customWidth="1"/>
    <col min="24" max="24" width="23.140625" style="19" customWidth="1"/>
    <col min="25" max="16384" width="9.140625" style="4"/>
  </cols>
  <sheetData>
    <row r="1" spans="1:30" ht="15.75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15.75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47" t="s">
        <v>1</v>
      </c>
      <c r="W4" s="547"/>
      <c r="X4" s="547"/>
    </row>
    <row r="5" spans="1:30" s="5" customFormat="1" ht="15.75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206</v>
      </c>
    </row>
    <row r="6" spans="1:30" s="5" customFormat="1" ht="15.75" x14ac:dyDescent="0.25">
      <c r="A6" s="17"/>
      <c r="B6" s="13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205</v>
      </c>
    </row>
    <row r="7" spans="1:30" s="5" customFormat="1" ht="26.25" thickBot="1" x14ac:dyDescent="0.3">
      <c r="A7" s="469" t="s">
        <v>204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  <c r="N7" s="533"/>
      <c r="O7" s="533"/>
      <c r="P7" s="533"/>
      <c r="Q7" s="533"/>
      <c r="R7" s="533"/>
      <c r="S7" s="533"/>
      <c r="T7" s="533"/>
      <c r="U7" s="533"/>
      <c r="V7" s="533"/>
      <c r="W7" s="533"/>
      <c r="X7" s="533"/>
    </row>
    <row r="8" spans="1:30" s="5" customFormat="1" ht="90" thickBot="1" x14ac:dyDescent="0.3">
      <c r="A8" s="23"/>
      <c r="B8" s="29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34" t="s">
        <v>16</v>
      </c>
      <c r="T8" s="535"/>
      <c r="U8" s="536"/>
      <c r="V8" s="537" t="s">
        <v>18</v>
      </c>
      <c r="W8" s="538"/>
      <c r="X8" s="291"/>
      <c r="Y8" s="4"/>
      <c r="Z8" s="4"/>
      <c r="AA8" s="4"/>
      <c r="AB8" s="4"/>
      <c r="AC8" s="4"/>
      <c r="AD8" s="4"/>
    </row>
    <row r="9" spans="1:30" s="257" customFormat="1" ht="102.75" thickBot="1" x14ac:dyDescent="0.3">
      <c r="A9" s="247" t="s">
        <v>182</v>
      </c>
      <c r="B9" s="292" t="s">
        <v>183</v>
      </c>
      <c r="C9" s="248" t="s">
        <v>184</v>
      </c>
      <c r="D9" s="249" t="s">
        <v>2</v>
      </c>
      <c r="E9" s="286" t="s">
        <v>185</v>
      </c>
      <c r="F9" s="250" t="s">
        <v>186</v>
      </c>
      <c r="G9" s="458" t="s">
        <v>291</v>
      </c>
      <c r="H9" s="252" t="s">
        <v>187</v>
      </c>
      <c r="I9" s="253" t="s">
        <v>21</v>
      </c>
      <c r="J9" s="251" t="s">
        <v>19</v>
      </c>
      <c r="K9" s="251" t="s">
        <v>188</v>
      </c>
      <c r="L9" s="251" t="s">
        <v>189</v>
      </c>
      <c r="M9" s="251" t="s">
        <v>190</v>
      </c>
      <c r="N9" s="539" t="s">
        <v>5</v>
      </c>
      <c r="O9" s="540"/>
      <c r="P9" s="251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51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539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93" t="s">
        <v>17</v>
      </c>
      <c r="T9" s="294" t="s">
        <v>191</v>
      </c>
      <c r="U9" s="294" t="s">
        <v>192</v>
      </c>
      <c r="V9" s="295" t="s">
        <v>14</v>
      </c>
      <c r="W9" s="295" t="s">
        <v>15</v>
      </c>
      <c r="X9" s="296" t="s">
        <v>6</v>
      </c>
      <c r="Y9" s="256"/>
      <c r="Z9" s="256"/>
      <c r="AA9" s="256"/>
      <c r="AB9" s="256"/>
      <c r="AC9" s="256"/>
      <c r="AD9" s="256"/>
    </row>
    <row r="10" spans="1:30" s="5" customFormat="1" x14ac:dyDescent="0.25">
      <c r="A10" s="258"/>
      <c r="B10" s="259"/>
      <c r="C10" s="259"/>
      <c r="D10" s="259"/>
      <c r="E10" s="259"/>
      <c r="F10" s="260" t="s">
        <v>7</v>
      </c>
      <c r="G10" s="260" t="s">
        <v>7</v>
      </c>
      <c r="H10" s="261" t="s">
        <v>20</v>
      </c>
      <c r="I10" s="260" t="s">
        <v>20</v>
      </c>
      <c r="J10" s="260" t="s">
        <v>7</v>
      </c>
      <c r="K10" s="260" t="s">
        <v>20</v>
      </c>
      <c r="L10" s="260" t="s">
        <v>20</v>
      </c>
      <c r="M10" s="260" t="s">
        <v>20</v>
      </c>
      <c r="N10" s="260" t="s">
        <v>7</v>
      </c>
      <c r="O10" s="260" t="s">
        <v>8</v>
      </c>
      <c r="P10" s="261" t="s">
        <v>7</v>
      </c>
      <c r="Q10" s="22"/>
      <c r="R10" s="22"/>
      <c r="S10" s="262"/>
      <c r="T10" s="262"/>
      <c r="U10" s="262"/>
      <c r="V10" s="262"/>
      <c r="W10" s="262"/>
      <c r="Y10" s="256"/>
      <c r="Z10" s="256"/>
      <c r="AA10" s="256"/>
      <c r="AB10" s="256"/>
      <c r="AC10" s="256"/>
      <c r="AD10" s="4"/>
    </row>
    <row r="11" spans="1:30" ht="18" x14ac:dyDescent="0.25">
      <c r="A11" s="470" t="s">
        <v>194</v>
      </c>
      <c r="B11" s="546"/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265"/>
      <c r="T11" s="265"/>
      <c r="U11" s="265"/>
      <c r="V11" s="265"/>
      <c r="W11" s="265"/>
      <c r="X11" s="265"/>
      <c r="Y11" s="256"/>
      <c r="Z11" s="256"/>
      <c r="AA11" s="256"/>
      <c r="AB11" s="256"/>
      <c r="AC11" s="256"/>
    </row>
    <row r="12" spans="1:30" x14ac:dyDescent="0.25">
      <c r="A12" s="460" t="s">
        <v>212</v>
      </c>
      <c r="B12" s="461"/>
      <c r="C12" s="461"/>
      <c r="D12" s="461"/>
      <c r="E12" s="461"/>
      <c r="F12" s="46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2"/>
    </row>
    <row r="13" spans="1:30" ht="15.75" x14ac:dyDescent="0.25">
      <c r="A13" s="268" t="s">
        <v>213</v>
      </c>
      <c r="B13" s="273"/>
      <c r="C13" s="267"/>
      <c r="D13" s="267" t="s">
        <v>232</v>
      </c>
      <c r="E13" s="267"/>
      <c r="F13" s="274">
        <f>SUM(F14:F15)</f>
        <v>40</v>
      </c>
      <c r="G13" s="275">
        <v>8.3000000000000007</v>
      </c>
      <c r="H13" s="388">
        <v>2.6880000000000002</v>
      </c>
      <c r="I13" s="276">
        <f>H13</f>
        <v>2.6880000000000002</v>
      </c>
      <c r="J13" s="1">
        <f>G13+(I13)</f>
        <v>10.988000000000001</v>
      </c>
      <c r="K13" s="1"/>
      <c r="L13" s="1"/>
      <c r="M13" s="263">
        <v>0</v>
      </c>
      <c r="N13" s="1"/>
      <c r="O13" s="264"/>
      <c r="P13" s="263"/>
      <c r="Q13" s="545"/>
      <c r="R13" s="545"/>
      <c r="S13" s="541" t="s">
        <v>13</v>
      </c>
      <c r="T13" s="541" t="s">
        <v>235</v>
      </c>
      <c r="U13" s="541"/>
      <c r="V13" s="463" t="s">
        <v>252</v>
      </c>
      <c r="W13" s="463" t="s">
        <v>253</v>
      </c>
      <c r="X13" s="541"/>
      <c r="Y13" s="256"/>
      <c r="Z13" s="256"/>
      <c r="AA13" s="256"/>
      <c r="AB13" s="256"/>
      <c r="AC13" s="256"/>
    </row>
    <row r="14" spans="1:30" x14ac:dyDescent="0.25">
      <c r="A14" s="268" t="s">
        <v>233</v>
      </c>
      <c r="B14" s="287"/>
      <c r="C14" s="287"/>
      <c r="D14" s="287"/>
      <c r="E14" s="287"/>
      <c r="F14" s="279">
        <v>20</v>
      </c>
      <c r="G14" s="280">
        <v>3.4489999999999998</v>
      </c>
      <c r="H14" s="276"/>
      <c r="I14" s="276"/>
      <c r="J14" s="21"/>
      <c r="K14" s="21"/>
      <c r="L14" s="21"/>
      <c r="M14" s="263"/>
      <c r="N14" s="1">
        <f>J13</f>
        <v>10.988000000000001</v>
      </c>
      <c r="O14" s="264">
        <f>N14/F14*100</f>
        <v>54.940000000000012</v>
      </c>
      <c r="P14" s="281">
        <f>IF(G13&gt;F14*1.05,0,(F14*1.05)-G13)</f>
        <v>12.7</v>
      </c>
      <c r="Q14" s="281">
        <f>IF(N14&gt;(F14*1.05),0,(F14*1.05)-N14)</f>
        <v>10.011999999999999</v>
      </c>
      <c r="R14" s="281">
        <f>IF(N14&gt;(F14*1.05),0,(F14*1.05)-N14)</f>
        <v>10.011999999999999</v>
      </c>
      <c r="S14" s="542"/>
      <c r="T14" s="542"/>
      <c r="U14" s="542"/>
      <c r="V14" s="464"/>
      <c r="W14" s="464"/>
      <c r="X14" s="542"/>
      <c r="Y14" s="256"/>
      <c r="Z14" s="256"/>
      <c r="AA14" s="256"/>
      <c r="AB14" s="256"/>
      <c r="AC14" s="256"/>
    </row>
    <row r="15" spans="1:30" x14ac:dyDescent="0.25">
      <c r="A15" s="268" t="s">
        <v>234</v>
      </c>
      <c r="B15" s="287"/>
      <c r="C15" s="287"/>
      <c r="D15" s="287"/>
      <c r="E15" s="287"/>
      <c r="F15" s="279">
        <v>20</v>
      </c>
      <c r="G15" s="280">
        <v>3.819</v>
      </c>
      <c r="H15" s="276"/>
      <c r="I15" s="276"/>
      <c r="J15" s="1"/>
      <c r="K15" s="1"/>
      <c r="L15" s="1"/>
      <c r="M15" s="282" t="s">
        <v>193</v>
      </c>
      <c r="N15" s="1"/>
      <c r="O15" s="264"/>
      <c r="P15" s="283"/>
      <c r="Q15" s="283"/>
      <c r="R15" s="283"/>
      <c r="S15" s="543"/>
      <c r="T15" s="543"/>
      <c r="U15" s="543"/>
      <c r="V15" s="465"/>
      <c r="W15" s="465"/>
      <c r="X15" s="543"/>
      <c r="Y15" s="256"/>
      <c r="Z15" s="256"/>
      <c r="AA15" s="256"/>
      <c r="AB15" s="256"/>
      <c r="AC15" s="256"/>
    </row>
    <row r="16" spans="1:30" x14ac:dyDescent="0.25">
      <c r="A16" s="460" t="s">
        <v>195</v>
      </c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2"/>
    </row>
    <row r="17" spans="1:29" ht="15.75" x14ac:dyDescent="0.25">
      <c r="A17" s="268" t="s">
        <v>196</v>
      </c>
      <c r="B17" s="273"/>
      <c r="C17" s="267"/>
      <c r="D17" s="267" t="s">
        <v>52</v>
      </c>
      <c r="E17" s="267"/>
      <c r="F17" s="274">
        <f>SUM(F18:F19)</f>
        <v>16.3</v>
      </c>
      <c r="G17" s="275">
        <f>SUM(G18:G19)</f>
        <v>4.165</v>
      </c>
      <c r="H17" s="388">
        <v>1.6579999999999999</v>
      </c>
      <c r="I17" s="276">
        <f>H17</f>
        <v>1.6579999999999999</v>
      </c>
      <c r="J17" s="1">
        <f>G17+(I17)</f>
        <v>5.8230000000000004</v>
      </c>
      <c r="K17" s="1"/>
      <c r="L17" s="1"/>
      <c r="M17" s="263">
        <v>8.85</v>
      </c>
      <c r="N17" s="1"/>
      <c r="O17" s="264"/>
      <c r="P17" s="263"/>
      <c r="Q17" s="545"/>
      <c r="R17" s="545"/>
      <c r="S17" s="541" t="s">
        <v>13</v>
      </c>
      <c r="T17" s="541" t="s">
        <v>197</v>
      </c>
      <c r="U17" s="541"/>
      <c r="V17" s="463">
        <v>52.746076000000002</v>
      </c>
      <c r="W17" s="463">
        <v>104.45795699999999</v>
      </c>
      <c r="X17" s="541"/>
      <c r="Y17" s="256"/>
      <c r="Z17" s="256"/>
      <c r="AA17" s="256"/>
      <c r="AB17" s="256"/>
      <c r="AC17" s="256"/>
    </row>
    <row r="18" spans="1:29" x14ac:dyDescent="0.25">
      <c r="A18" s="268" t="s">
        <v>10</v>
      </c>
      <c r="B18" s="287"/>
      <c r="C18" s="287"/>
      <c r="D18" s="287"/>
      <c r="E18" s="287"/>
      <c r="F18" s="279">
        <v>6.3</v>
      </c>
      <c r="G18" s="280">
        <v>0</v>
      </c>
      <c r="H18" s="276"/>
      <c r="I18" s="276"/>
      <c r="J18" s="21"/>
      <c r="K18" s="21"/>
      <c r="L18" s="21"/>
      <c r="M18" s="263"/>
      <c r="N18" s="1">
        <f>J17</f>
        <v>5.8230000000000004</v>
      </c>
      <c r="O18" s="264">
        <f>N18/F18*100</f>
        <v>92.428571428571445</v>
      </c>
      <c r="P18" s="281">
        <f>IF(G17&gt;F18*1.05,0,(F18*1.05)-G17)</f>
        <v>2.4500000000000002</v>
      </c>
      <c r="Q18" s="281">
        <f>IF(N18&gt;(F18*1.05),0,(F18*1.05)-N18)</f>
        <v>0.79199999999999982</v>
      </c>
      <c r="R18" s="281">
        <f>IF(N18&gt;(F18*1.05),0,(F18*1.05)-N18)</f>
        <v>0.79199999999999982</v>
      </c>
      <c r="S18" s="542"/>
      <c r="T18" s="542"/>
      <c r="U18" s="542"/>
      <c r="V18" s="464"/>
      <c r="W18" s="464"/>
      <c r="X18" s="542"/>
      <c r="Y18" s="256"/>
      <c r="Z18" s="256"/>
      <c r="AA18" s="256"/>
      <c r="AB18" s="256"/>
      <c r="AC18" s="256"/>
    </row>
    <row r="19" spans="1:29" x14ac:dyDescent="0.25">
      <c r="A19" s="268" t="s">
        <v>11</v>
      </c>
      <c r="B19" s="287"/>
      <c r="C19" s="287"/>
      <c r="D19" s="287"/>
      <c r="E19" s="287"/>
      <c r="F19" s="279">
        <v>10</v>
      </c>
      <c r="G19" s="280">
        <v>4.165</v>
      </c>
      <c r="H19" s="276"/>
      <c r="I19" s="276"/>
      <c r="J19" s="1"/>
      <c r="K19" s="1"/>
      <c r="L19" s="1"/>
      <c r="M19" s="282" t="s">
        <v>193</v>
      </c>
      <c r="N19" s="1"/>
      <c r="O19" s="264"/>
      <c r="P19" s="283"/>
      <c r="Q19" s="283"/>
      <c r="R19" s="283"/>
      <c r="S19" s="543"/>
      <c r="T19" s="543"/>
      <c r="U19" s="543"/>
      <c r="V19" s="465"/>
      <c r="W19" s="465"/>
      <c r="X19" s="543"/>
      <c r="Y19" s="256"/>
      <c r="Z19" s="256"/>
      <c r="AA19" s="256"/>
      <c r="AB19" s="256"/>
      <c r="AC19" s="256"/>
    </row>
  </sheetData>
  <mergeCells count="1">
    <mergeCell ref="V4:X4"/>
  </mergeCells>
  <conditionalFormatting sqref="P9:R9">
    <cfRule type="expression" dxfId="266" priority="4" stopIfTrue="1">
      <formula>AND(P9&lt;&gt;"",OR(P9&lt;=0,P9="-"))</formula>
    </cfRule>
  </conditionalFormatting>
  <conditionalFormatting sqref="P10:R10">
    <cfRule type="expression" dxfId="265" priority="5" stopIfTrue="1">
      <formula>AND(P10&lt;&gt;"",OR(P10&lt;=0,P10="-"))</formula>
    </cfRule>
  </conditionalFormatting>
  <conditionalFormatting sqref="P22:R64357">
    <cfRule type="expression" dxfId="264" priority="6" stopIfTrue="1">
      <formula>AND(P22&lt;&gt;"",OR(P22=0,P22="-"))</formula>
    </cfRule>
  </conditionalFormatting>
  <conditionalFormatting sqref="P13:R15">
    <cfRule type="expression" dxfId="263" priority="2" stopIfTrue="1">
      <formula>AND(P13&lt;&gt;"",OR(P13&lt;=0,P13="-"))</formula>
    </cfRule>
  </conditionalFormatting>
  <conditionalFormatting sqref="P20:R21">
    <cfRule type="expression" dxfId="262" priority="3" stopIfTrue="1">
      <formula>AND(P20&lt;&gt;"",OR(P20=0,P20="-"))</formula>
    </cfRule>
  </conditionalFormatting>
  <conditionalFormatting sqref="P17:R19">
    <cfRule type="expression" dxfId="261" priority="1" stopIfTrue="1">
      <formula>AND(P17&lt;&gt;"",OR(P17&lt;=0,P17="-"))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3"/>
  <sheetViews>
    <sheetView zoomScale="65" zoomScaleNormal="65" workbookViewId="0">
      <pane ySplit="1" topLeftCell="A2" activePane="bottomLeft" state="frozen"/>
      <selection pane="bottomLeft"/>
    </sheetView>
  </sheetViews>
  <sheetFormatPr defaultRowHeight="14.25" x14ac:dyDescent="0.25"/>
  <cols>
    <col min="1" max="1" width="30.42578125" style="17" customWidth="1"/>
    <col min="2" max="2" width="10.85546875" style="29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9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ht="15.75" x14ac:dyDescent="0.25">
      <c r="B1" s="288"/>
      <c r="F1" s="10"/>
      <c r="G1" s="13"/>
      <c r="M1" s="8"/>
      <c r="S1" s="9"/>
      <c r="T1" s="9"/>
      <c r="U1" s="9"/>
      <c r="V1" s="9"/>
      <c r="W1" s="9"/>
    </row>
    <row r="2" spans="1:30" ht="15.75" x14ac:dyDescent="0.25">
      <c r="B2" s="288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x14ac:dyDescent="0.25">
      <c r="A3" s="17"/>
      <c r="B3" s="288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V3" s="9" t="s">
        <v>0</v>
      </c>
    </row>
    <row r="4" spans="1:30" s="5" customFormat="1" ht="39.75" customHeight="1" x14ac:dyDescent="0.25">
      <c r="A4" s="18"/>
      <c r="B4" s="289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552" t="s">
        <v>1</v>
      </c>
      <c r="W4" s="553"/>
      <c r="X4" s="553"/>
    </row>
    <row r="5" spans="1:30" s="5" customFormat="1" ht="15.75" x14ac:dyDescent="0.25">
      <c r="A5" s="17"/>
      <c r="B5" s="288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 t="s">
        <v>206</v>
      </c>
    </row>
    <row r="6" spans="1:30" s="5" customFormat="1" ht="15.75" x14ac:dyDescent="0.25">
      <c r="A6" s="17"/>
      <c r="B6" s="288"/>
      <c r="C6" s="19"/>
      <c r="D6" s="19"/>
      <c r="E6" s="19"/>
      <c r="F6" s="12"/>
      <c r="G6" s="15"/>
      <c r="H6" s="6"/>
      <c r="I6" s="6"/>
      <c r="J6" s="6"/>
      <c r="K6" s="6"/>
      <c r="L6" s="6"/>
      <c r="M6" s="6"/>
      <c r="S6" s="25"/>
      <c r="T6" s="25"/>
      <c r="U6" s="25"/>
      <c r="V6" s="25" t="s">
        <v>205</v>
      </c>
    </row>
    <row r="7" spans="1:30" s="5" customFormat="1" ht="26.25" thickBot="1" x14ac:dyDescent="0.3">
      <c r="A7" s="554" t="s">
        <v>22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</row>
    <row r="8" spans="1:30" s="5" customFormat="1" ht="21" customHeight="1" thickBot="1" x14ac:dyDescent="0.3">
      <c r="A8" s="23"/>
      <c r="B8" s="29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6"/>
      <c r="R8" s="26"/>
      <c r="S8" s="555" t="s">
        <v>16</v>
      </c>
      <c r="T8" s="556"/>
      <c r="U8" s="557"/>
      <c r="V8" s="558" t="s">
        <v>18</v>
      </c>
      <c r="W8" s="559"/>
      <c r="X8" s="291"/>
      <c r="Y8" s="4"/>
      <c r="Z8" s="4"/>
      <c r="AA8" s="4"/>
      <c r="AB8" s="4"/>
      <c r="AC8" s="4"/>
      <c r="AD8" s="4"/>
    </row>
    <row r="9" spans="1:30" s="257" customFormat="1" ht="114" customHeight="1" thickBot="1" x14ac:dyDescent="0.3">
      <c r="A9" s="247" t="s">
        <v>182</v>
      </c>
      <c r="B9" s="292" t="s">
        <v>183</v>
      </c>
      <c r="C9" s="248" t="s">
        <v>184</v>
      </c>
      <c r="D9" s="249" t="s">
        <v>2</v>
      </c>
      <c r="E9" s="286" t="s">
        <v>185</v>
      </c>
      <c r="F9" s="250" t="s">
        <v>186</v>
      </c>
      <c r="G9" s="251" t="s">
        <v>291</v>
      </c>
      <c r="H9" s="252" t="s">
        <v>187</v>
      </c>
      <c r="I9" s="253" t="s">
        <v>21</v>
      </c>
      <c r="J9" s="251" t="s">
        <v>19</v>
      </c>
      <c r="K9" s="251" t="s">
        <v>188</v>
      </c>
      <c r="L9" s="251" t="s">
        <v>189</v>
      </c>
      <c r="M9" s="251" t="s">
        <v>190</v>
      </c>
      <c r="N9" s="560" t="s">
        <v>5</v>
      </c>
      <c r="O9" s="561"/>
      <c r="P9" s="251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9" s="251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9" s="389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9" s="293" t="s">
        <v>17</v>
      </c>
      <c r="T9" s="294" t="s">
        <v>191</v>
      </c>
      <c r="U9" s="294" t="s">
        <v>192</v>
      </c>
      <c r="V9" s="295" t="s">
        <v>14</v>
      </c>
      <c r="W9" s="295" t="s">
        <v>15</v>
      </c>
      <c r="X9" s="296" t="s">
        <v>6</v>
      </c>
      <c r="Y9" s="256"/>
      <c r="Z9" s="256"/>
      <c r="AA9" s="256"/>
      <c r="AB9" s="256"/>
      <c r="AC9" s="256"/>
      <c r="AD9" s="256"/>
    </row>
    <row r="10" spans="1:30" s="5" customFormat="1" x14ac:dyDescent="0.25">
      <c r="A10" s="258"/>
      <c r="B10" s="297"/>
      <c r="C10" s="259"/>
      <c r="D10" s="259"/>
      <c r="E10" s="259"/>
      <c r="F10" s="260" t="s">
        <v>7</v>
      </c>
      <c r="G10" s="260" t="s">
        <v>7</v>
      </c>
      <c r="H10" s="260" t="s">
        <v>20</v>
      </c>
      <c r="I10" s="260" t="s">
        <v>20</v>
      </c>
      <c r="J10" s="260" t="s">
        <v>7</v>
      </c>
      <c r="K10" s="260" t="s">
        <v>20</v>
      </c>
      <c r="L10" s="260" t="s">
        <v>20</v>
      </c>
      <c r="M10" s="260" t="s">
        <v>20</v>
      </c>
      <c r="N10" s="260" t="s">
        <v>7</v>
      </c>
      <c r="O10" s="260" t="s">
        <v>8</v>
      </c>
      <c r="P10" s="261" t="s">
        <v>7</v>
      </c>
      <c r="Q10" s="22"/>
      <c r="R10" s="22"/>
      <c r="S10" s="262"/>
      <c r="T10" s="262"/>
      <c r="U10" s="262"/>
      <c r="V10" s="262"/>
      <c r="W10" s="262"/>
      <c r="Y10" s="256"/>
      <c r="Z10" s="256"/>
      <c r="AA10" s="256"/>
      <c r="AB10" s="256"/>
      <c r="AC10" s="256"/>
      <c r="AD10" s="4"/>
    </row>
    <row r="11" spans="1:30" ht="15.75" x14ac:dyDescent="0.25">
      <c r="A11" s="562" t="s">
        <v>198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4"/>
      <c r="Y11" s="256"/>
      <c r="Z11" s="256"/>
      <c r="AA11" s="256"/>
      <c r="AB11" s="256"/>
      <c r="AC11" s="256"/>
    </row>
    <row r="12" spans="1:30" s="360" customFormat="1" ht="68.25" customHeight="1" x14ac:dyDescent="0.25">
      <c r="A12" s="565" t="s">
        <v>214</v>
      </c>
      <c r="B12" s="565"/>
      <c r="C12" s="565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5"/>
      <c r="R12" s="565"/>
      <c r="S12" s="565"/>
      <c r="T12" s="565"/>
      <c r="U12" s="565"/>
      <c r="V12" s="565"/>
      <c r="W12" s="565"/>
      <c r="X12" s="565"/>
      <c r="Y12" s="359"/>
      <c r="Z12" s="359"/>
      <c r="AA12" s="359"/>
      <c r="AB12" s="359"/>
      <c r="AC12" s="359"/>
    </row>
    <row r="13" spans="1:30" s="360" customFormat="1" x14ac:dyDescent="0.25">
      <c r="A13" s="565"/>
      <c r="B13" s="565"/>
      <c r="C13" s="565"/>
      <c r="D13" s="565"/>
      <c r="E13" s="565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359"/>
      <c r="Z13" s="359"/>
      <c r="AA13" s="359"/>
      <c r="AB13" s="359"/>
      <c r="AC13" s="359"/>
    </row>
    <row r="14" spans="1:30" s="360" customFormat="1" x14ac:dyDescent="0.25">
      <c r="A14" s="565"/>
      <c r="B14" s="565"/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359"/>
      <c r="Z14" s="359"/>
      <c r="AA14" s="359"/>
      <c r="AB14" s="359"/>
      <c r="AC14" s="359"/>
    </row>
    <row r="15" spans="1:30" s="360" customFormat="1" x14ac:dyDescent="0.25">
      <c r="A15" s="362"/>
      <c r="B15" s="363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90"/>
      <c r="T15" s="390"/>
      <c r="U15" s="390"/>
      <c r="V15" s="390"/>
      <c r="W15" s="390"/>
      <c r="X15" s="364"/>
      <c r="Y15" s="359"/>
      <c r="Z15" s="359"/>
      <c r="AA15" s="359"/>
      <c r="AB15" s="359"/>
      <c r="AC15" s="359"/>
    </row>
    <row r="16" spans="1:30" s="360" customFormat="1" ht="14.25" customHeight="1" x14ac:dyDescent="0.25">
      <c r="A16" s="325"/>
      <c r="B16" s="326"/>
      <c r="C16" s="365"/>
      <c r="E16" s="365"/>
      <c r="F16" s="322"/>
      <c r="G16" s="327"/>
      <c r="H16" s="323"/>
      <c r="I16" s="323"/>
      <c r="J16" s="135"/>
      <c r="K16" s="135"/>
      <c r="L16" s="135"/>
      <c r="M16" s="349"/>
      <c r="N16" s="135"/>
      <c r="O16" s="358"/>
      <c r="P16" s="349"/>
      <c r="Q16" s="349"/>
      <c r="R16" s="349"/>
      <c r="S16" s="549"/>
      <c r="T16" s="549"/>
      <c r="U16" s="549"/>
      <c r="V16" s="390"/>
      <c r="W16" s="390"/>
      <c r="X16" s="328"/>
      <c r="Y16" s="359"/>
      <c r="Z16" s="359"/>
      <c r="AA16" s="359"/>
      <c r="AB16" s="359"/>
      <c r="AC16" s="359"/>
    </row>
    <row r="17" spans="1:29" s="360" customFormat="1" x14ac:dyDescent="0.25">
      <c r="A17" s="329"/>
      <c r="B17" s="326"/>
      <c r="C17" s="365"/>
      <c r="D17" s="326"/>
      <c r="E17" s="365"/>
      <c r="F17" s="330"/>
      <c r="G17" s="324"/>
      <c r="H17" s="323"/>
      <c r="I17" s="323"/>
      <c r="J17" s="135"/>
      <c r="K17" s="135"/>
      <c r="L17" s="135"/>
      <c r="M17" s="349"/>
      <c r="N17" s="135"/>
      <c r="O17" s="358"/>
      <c r="P17" s="361"/>
      <c r="Q17" s="361"/>
      <c r="R17" s="361"/>
      <c r="S17" s="549"/>
      <c r="T17" s="549"/>
      <c r="U17" s="549"/>
      <c r="V17" s="390"/>
      <c r="W17" s="390"/>
      <c r="X17" s="328"/>
      <c r="Y17" s="359"/>
      <c r="Z17" s="359"/>
      <c r="AA17" s="359"/>
      <c r="AB17" s="359"/>
      <c r="AC17" s="359"/>
    </row>
    <row r="18" spans="1:29" s="360" customFormat="1" x14ac:dyDescent="0.25">
      <c r="A18" s="329"/>
      <c r="B18" s="326"/>
      <c r="C18" s="365"/>
      <c r="D18" s="365"/>
      <c r="E18" s="365"/>
      <c r="F18" s="330"/>
      <c r="G18" s="324"/>
      <c r="H18" s="323"/>
      <c r="I18" s="323"/>
      <c r="J18" s="135"/>
      <c r="K18" s="135"/>
      <c r="L18" s="135"/>
      <c r="M18" s="135"/>
      <c r="N18" s="135"/>
      <c r="O18" s="358"/>
      <c r="P18" s="361"/>
      <c r="Q18" s="361"/>
      <c r="R18" s="361"/>
      <c r="S18" s="549"/>
      <c r="T18" s="549"/>
      <c r="U18" s="549"/>
      <c r="V18" s="390"/>
      <c r="W18" s="390"/>
      <c r="X18" s="328"/>
      <c r="Y18" s="359"/>
      <c r="Z18" s="359"/>
      <c r="AA18" s="359"/>
      <c r="AB18" s="359"/>
      <c r="AC18" s="359"/>
    </row>
    <row r="19" spans="1:29" s="360" customFormat="1" x14ac:dyDescent="0.25">
      <c r="A19" s="351"/>
      <c r="B19" s="326"/>
      <c r="C19" s="365"/>
      <c r="D19" s="365"/>
      <c r="E19" s="365"/>
      <c r="F19" s="330"/>
      <c r="G19" s="135"/>
      <c r="H19" s="135"/>
      <c r="I19" s="135"/>
      <c r="J19" s="135"/>
      <c r="K19" s="135"/>
      <c r="L19" s="135"/>
      <c r="M19" s="135"/>
      <c r="N19" s="135"/>
      <c r="O19" s="358"/>
      <c r="P19" s="361"/>
      <c r="Q19" s="361"/>
      <c r="R19" s="361"/>
      <c r="S19" s="390"/>
      <c r="T19" s="390"/>
      <c r="U19" s="390"/>
      <c r="V19" s="390"/>
      <c r="W19" s="390"/>
      <c r="X19" s="135"/>
      <c r="Y19" s="359"/>
      <c r="Z19" s="359"/>
      <c r="AA19" s="359"/>
      <c r="AB19" s="359"/>
      <c r="AC19" s="359"/>
    </row>
    <row r="20" spans="1:29" s="360" customFormat="1" ht="14.25" customHeight="1" x14ac:dyDescent="0.25">
      <c r="A20" s="331"/>
      <c r="B20" s="332"/>
      <c r="C20" s="365"/>
      <c r="E20" s="365"/>
      <c r="F20" s="322"/>
      <c r="G20" s="327"/>
      <c r="H20" s="323"/>
      <c r="I20" s="323"/>
      <c r="J20" s="135"/>
      <c r="K20" s="135"/>
      <c r="L20" s="135"/>
      <c r="M20" s="349"/>
      <c r="N20" s="135"/>
      <c r="O20" s="358"/>
      <c r="P20" s="349"/>
      <c r="Q20" s="349"/>
      <c r="R20" s="349"/>
      <c r="S20" s="549"/>
      <c r="T20" s="549"/>
      <c r="U20" s="549"/>
      <c r="V20" s="390"/>
      <c r="W20" s="390"/>
      <c r="X20" s="328"/>
      <c r="Y20" s="359"/>
      <c r="Z20" s="359"/>
      <c r="AA20" s="359"/>
      <c r="AB20" s="359"/>
      <c r="AC20" s="359"/>
    </row>
    <row r="21" spans="1:29" s="360" customFormat="1" x14ac:dyDescent="0.25">
      <c r="A21" s="329"/>
      <c r="B21" s="326"/>
      <c r="C21" s="365"/>
      <c r="D21" s="332"/>
      <c r="E21" s="365"/>
      <c r="F21" s="330"/>
      <c r="G21" s="324"/>
      <c r="H21" s="323"/>
      <c r="I21" s="323"/>
      <c r="J21" s="135"/>
      <c r="K21" s="135"/>
      <c r="L21" s="135"/>
      <c r="M21" s="349"/>
      <c r="N21" s="135"/>
      <c r="O21" s="358"/>
      <c r="P21" s="361"/>
      <c r="Q21" s="361"/>
      <c r="R21" s="361"/>
      <c r="S21" s="549"/>
      <c r="T21" s="549"/>
      <c r="U21" s="549"/>
      <c r="V21" s="390"/>
      <c r="W21" s="390"/>
      <c r="X21" s="328"/>
      <c r="Y21" s="359"/>
      <c r="Z21" s="359"/>
      <c r="AA21" s="359"/>
      <c r="AB21" s="359"/>
      <c r="AC21" s="359"/>
    </row>
    <row r="22" spans="1:29" s="360" customFormat="1" x14ac:dyDescent="0.25">
      <c r="A22" s="329"/>
      <c r="B22" s="326"/>
      <c r="C22" s="365"/>
      <c r="D22" s="365"/>
      <c r="E22" s="365"/>
      <c r="F22" s="330"/>
      <c r="G22" s="324"/>
      <c r="H22" s="323"/>
      <c r="I22" s="323"/>
      <c r="J22" s="135"/>
      <c r="K22" s="135"/>
      <c r="L22" s="135"/>
      <c r="M22" s="135"/>
      <c r="N22" s="135"/>
      <c r="O22" s="358"/>
      <c r="P22" s="361"/>
      <c r="Q22" s="361"/>
      <c r="R22" s="361"/>
      <c r="S22" s="549"/>
      <c r="T22" s="549"/>
      <c r="U22" s="549"/>
      <c r="V22" s="390"/>
      <c r="W22" s="390"/>
      <c r="X22" s="328"/>
      <c r="Y22" s="359"/>
      <c r="Z22" s="359"/>
      <c r="AA22" s="359"/>
      <c r="AB22" s="359"/>
      <c r="AC22" s="359"/>
    </row>
    <row r="23" spans="1:29" s="360" customFormat="1" x14ac:dyDescent="0.25">
      <c r="A23" s="351"/>
      <c r="B23" s="326"/>
      <c r="C23" s="366"/>
      <c r="D23" s="366"/>
      <c r="E23" s="366"/>
      <c r="F23" s="330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7"/>
      <c r="T23" s="367"/>
      <c r="U23" s="367"/>
      <c r="V23" s="367"/>
      <c r="W23" s="367"/>
      <c r="X23" s="366"/>
      <c r="Y23" s="359"/>
      <c r="Z23" s="359"/>
      <c r="AA23" s="359"/>
      <c r="AB23" s="359"/>
      <c r="AC23" s="359"/>
    </row>
    <row r="24" spans="1:29" s="360" customFormat="1" ht="14.25" customHeight="1" x14ac:dyDescent="0.25">
      <c r="A24" s="333"/>
      <c r="B24" s="332"/>
      <c r="C24" s="349"/>
      <c r="D24" s="349"/>
      <c r="E24" s="349"/>
      <c r="F24" s="322"/>
      <c r="G24" s="327"/>
      <c r="H24" s="323"/>
      <c r="I24" s="323"/>
      <c r="J24" s="135"/>
      <c r="K24" s="135"/>
      <c r="L24" s="135"/>
      <c r="M24" s="349"/>
      <c r="N24" s="135"/>
      <c r="O24" s="358"/>
      <c r="P24" s="349"/>
      <c r="Q24" s="349"/>
      <c r="R24" s="349"/>
      <c r="S24" s="549"/>
      <c r="T24" s="549"/>
      <c r="U24" s="549"/>
      <c r="V24" s="390"/>
      <c r="W24" s="390"/>
      <c r="X24" s="328"/>
      <c r="Y24" s="359"/>
      <c r="Z24" s="359"/>
      <c r="AA24" s="359"/>
      <c r="AB24" s="359"/>
      <c r="AC24" s="359"/>
    </row>
    <row r="25" spans="1:29" s="360" customFormat="1" x14ac:dyDescent="0.25">
      <c r="A25" s="329"/>
      <c r="B25" s="326"/>
      <c r="C25" s="349"/>
      <c r="D25" s="349"/>
      <c r="E25" s="349"/>
      <c r="F25" s="330"/>
      <c r="G25" s="324"/>
      <c r="H25" s="323"/>
      <c r="I25" s="323"/>
      <c r="J25" s="135"/>
      <c r="K25" s="135"/>
      <c r="L25" s="135"/>
      <c r="M25" s="349"/>
      <c r="N25" s="135"/>
      <c r="O25" s="358"/>
      <c r="P25" s="361"/>
      <c r="Q25" s="361"/>
      <c r="R25" s="361"/>
      <c r="S25" s="549"/>
      <c r="T25" s="549"/>
      <c r="U25" s="549"/>
      <c r="V25" s="390"/>
      <c r="W25" s="390"/>
      <c r="X25" s="328"/>
      <c r="Y25" s="359"/>
      <c r="Z25" s="359"/>
      <c r="AA25" s="359"/>
      <c r="AB25" s="359"/>
      <c r="AC25" s="359"/>
    </row>
    <row r="26" spans="1:29" s="360" customFormat="1" x14ac:dyDescent="0.25">
      <c r="A26" s="329"/>
      <c r="B26" s="326"/>
      <c r="C26" s="349"/>
      <c r="D26" s="349"/>
      <c r="E26" s="349"/>
      <c r="F26" s="330"/>
      <c r="G26" s="324"/>
      <c r="H26" s="323"/>
      <c r="I26" s="323"/>
      <c r="J26" s="135"/>
      <c r="K26" s="135"/>
      <c r="L26" s="135"/>
      <c r="M26" s="135"/>
      <c r="N26" s="135"/>
      <c r="O26" s="358"/>
      <c r="P26" s="361"/>
      <c r="Q26" s="361"/>
      <c r="R26" s="361"/>
      <c r="S26" s="549"/>
      <c r="T26" s="549"/>
      <c r="U26" s="549"/>
      <c r="V26" s="390"/>
      <c r="W26" s="390"/>
      <c r="X26" s="328"/>
      <c r="Y26" s="359"/>
      <c r="Z26" s="359"/>
      <c r="AA26" s="359"/>
      <c r="AB26" s="359"/>
      <c r="AC26" s="359"/>
    </row>
    <row r="27" spans="1:29" s="360" customFormat="1" x14ac:dyDescent="0.25">
      <c r="A27" s="351"/>
      <c r="B27" s="326"/>
      <c r="C27" s="364"/>
      <c r="D27" s="364"/>
      <c r="E27" s="364"/>
      <c r="F27" s="330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8"/>
      <c r="T27" s="368"/>
      <c r="U27" s="368"/>
      <c r="V27" s="368"/>
      <c r="W27" s="368"/>
      <c r="X27" s="364"/>
      <c r="Y27" s="359"/>
      <c r="Z27" s="359"/>
      <c r="AA27" s="359"/>
      <c r="AB27" s="359"/>
      <c r="AC27" s="359"/>
    </row>
    <row r="28" spans="1:29" s="360" customFormat="1" x14ac:dyDescent="0.25">
      <c r="A28" s="333"/>
      <c r="B28" s="332"/>
      <c r="C28" s="365"/>
      <c r="E28" s="365"/>
      <c r="F28" s="322"/>
      <c r="G28" s="327"/>
      <c r="H28" s="323"/>
      <c r="I28" s="323"/>
      <c r="J28" s="135"/>
      <c r="K28" s="135"/>
      <c r="L28" s="135"/>
      <c r="M28" s="349"/>
      <c r="N28" s="135"/>
      <c r="O28" s="358"/>
      <c r="P28" s="349"/>
      <c r="Q28" s="349"/>
      <c r="R28" s="349"/>
      <c r="S28" s="549"/>
      <c r="T28" s="549"/>
      <c r="U28" s="549"/>
      <c r="V28" s="390"/>
      <c r="W28" s="390"/>
      <c r="X28" s="549"/>
      <c r="Y28" s="359"/>
      <c r="Z28" s="359"/>
      <c r="AA28" s="359"/>
      <c r="AB28" s="359"/>
      <c r="AC28" s="359"/>
    </row>
    <row r="29" spans="1:29" s="360" customFormat="1" x14ac:dyDescent="0.25">
      <c r="A29" s="329"/>
      <c r="B29" s="326"/>
      <c r="C29" s="365"/>
      <c r="D29" s="365"/>
      <c r="E29" s="365"/>
      <c r="F29" s="330"/>
      <c r="G29" s="324"/>
      <c r="H29" s="323"/>
      <c r="I29" s="323"/>
      <c r="J29" s="135"/>
      <c r="K29" s="135"/>
      <c r="L29" s="135"/>
      <c r="M29" s="349"/>
      <c r="N29" s="135"/>
      <c r="O29" s="358"/>
      <c r="P29" s="349"/>
      <c r="Q29" s="349"/>
      <c r="R29" s="349"/>
      <c r="S29" s="549"/>
      <c r="T29" s="549"/>
      <c r="U29" s="549"/>
      <c r="V29" s="390"/>
      <c r="W29" s="390"/>
      <c r="X29" s="549"/>
      <c r="Y29" s="359"/>
      <c r="Z29" s="359"/>
      <c r="AA29" s="359"/>
      <c r="AB29" s="359"/>
      <c r="AC29" s="359"/>
    </row>
    <row r="30" spans="1:29" s="360" customFormat="1" x14ac:dyDescent="0.25">
      <c r="A30" s="329"/>
      <c r="B30" s="326"/>
      <c r="C30" s="365"/>
      <c r="D30" s="365"/>
      <c r="E30" s="365"/>
      <c r="F30" s="330"/>
      <c r="G30" s="324"/>
      <c r="H30" s="323"/>
      <c r="I30" s="323"/>
      <c r="J30" s="135"/>
      <c r="K30" s="135"/>
      <c r="L30" s="135"/>
      <c r="M30" s="135"/>
      <c r="N30" s="135"/>
      <c r="O30" s="358"/>
      <c r="P30" s="361"/>
      <c r="Q30" s="361"/>
      <c r="R30" s="361"/>
      <c r="S30" s="549"/>
      <c r="T30" s="549"/>
      <c r="U30" s="549"/>
      <c r="V30" s="390"/>
      <c r="W30" s="390"/>
      <c r="X30" s="549"/>
      <c r="Y30" s="359"/>
      <c r="Z30" s="359"/>
      <c r="AA30" s="359"/>
      <c r="AB30" s="359"/>
      <c r="AC30" s="359"/>
    </row>
    <row r="31" spans="1:29" s="360" customFormat="1" x14ac:dyDescent="0.25">
      <c r="A31" s="351"/>
      <c r="B31" s="326"/>
      <c r="C31" s="349"/>
      <c r="D31" s="349"/>
      <c r="E31" s="349"/>
      <c r="F31" s="330"/>
      <c r="G31" s="349"/>
      <c r="H31" s="6"/>
      <c r="I31" s="6"/>
      <c r="J31" s="6"/>
      <c r="K31" s="6"/>
      <c r="L31" s="6"/>
      <c r="M31" s="349"/>
      <c r="N31" s="6"/>
      <c r="O31" s="349"/>
      <c r="P31" s="349"/>
      <c r="Q31" s="349"/>
      <c r="R31" s="349"/>
      <c r="S31" s="317"/>
      <c r="T31" s="317"/>
      <c r="U31" s="317"/>
      <c r="V31" s="317"/>
      <c r="W31" s="317"/>
      <c r="X31" s="349"/>
    </row>
    <row r="32" spans="1:29" s="360" customFormat="1" ht="14.25" customHeight="1" x14ac:dyDescent="0.25">
      <c r="A32" s="333"/>
      <c r="B32" s="332"/>
      <c r="C32" s="349"/>
      <c r="D32" s="349"/>
      <c r="E32" s="349"/>
      <c r="F32" s="322"/>
      <c r="G32" s="327"/>
      <c r="H32" s="6"/>
      <c r="I32" s="6"/>
      <c r="J32" s="135"/>
      <c r="K32" s="6"/>
      <c r="L32" s="6"/>
      <c r="M32" s="349"/>
      <c r="N32" s="6"/>
      <c r="O32" s="349"/>
      <c r="P32" s="349"/>
      <c r="Q32" s="349"/>
      <c r="R32" s="349"/>
      <c r="S32" s="549"/>
      <c r="T32" s="549"/>
      <c r="U32" s="549"/>
      <c r="V32" s="317"/>
      <c r="W32" s="317"/>
      <c r="X32" s="349"/>
    </row>
    <row r="33" spans="1:24" s="360" customFormat="1" x14ac:dyDescent="0.25">
      <c r="A33" s="329"/>
      <c r="B33" s="326"/>
      <c r="C33" s="349"/>
      <c r="D33" s="349"/>
      <c r="E33" s="349"/>
      <c r="F33" s="330"/>
      <c r="G33" s="349"/>
      <c r="H33" s="6"/>
      <c r="I33" s="6"/>
      <c r="J33" s="6"/>
      <c r="K33" s="6"/>
      <c r="L33" s="6"/>
      <c r="M33" s="349"/>
      <c r="N33" s="135"/>
      <c r="O33" s="358"/>
      <c r="P33" s="361"/>
      <c r="Q33" s="361"/>
      <c r="R33" s="361"/>
      <c r="S33" s="549"/>
      <c r="T33" s="549"/>
      <c r="U33" s="549"/>
      <c r="V33" s="317"/>
      <c r="W33" s="317"/>
      <c r="X33" s="349"/>
    </row>
    <row r="34" spans="1:24" s="360" customFormat="1" x14ac:dyDescent="0.25">
      <c r="A34" s="329"/>
      <c r="B34" s="326"/>
      <c r="C34" s="349"/>
      <c r="D34" s="349"/>
      <c r="E34" s="349"/>
      <c r="F34" s="330"/>
      <c r="G34" s="349"/>
      <c r="H34" s="6"/>
      <c r="I34" s="6"/>
      <c r="J34" s="6"/>
      <c r="K34" s="6"/>
      <c r="L34" s="6"/>
      <c r="M34" s="349"/>
      <c r="N34" s="135"/>
      <c r="O34" s="358"/>
      <c r="P34" s="349"/>
      <c r="Q34" s="349"/>
      <c r="R34" s="349"/>
      <c r="S34" s="549"/>
      <c r="T34" s="549"/>
      <c r="U34" s="549"/>
      <c r="V34" s="317"/>
      <c r="W34" s="317"/>
      <c r="X34" s="349"/>
    </row>
    <row r="35" spans="1:24" s="360" customFormat="1" x14ac:dyDescent="0.25">
      <c r="A35" s="351"/>
      <c r="B35" s="326"/>
      <c r="C35" s="349"/>
      <c r="D35" s="349"/>
      <c r="E35" s="349"/>
      <c r="F35" s="330"/>
      <c r="G35" s="349"/>
      <c r="H35" s="6"/>
      <c r="I35" s="6"/>
      <c r="J35" s="6"/>
      <c r="K35" s="6"/>
      <c r="L35" s="6"/>
      <c r="M35" s="349"/>
      <c r="N35" s="6"/>
      <c r="O35" s="349"/>
      <c r="P35" s="349"/>
      <c r="Q35" s="349"/>
      <c r="R35" s="349"/>
      <c r="S35" s="317"/>
      <c r="T35" s="317"/>
      <c r="U35" s="317"/>
      <c r="V35" s="317"/>
      <c r="W35" s="317"/>
      <c r="X35" s="349"/>
    </row>
    <row r="36" spans="1:24" s="360" customFormat="1" x14ac:dyDescent="0.25">
      <c r="A36" s="333"/>
      <c r="B36" s="332"/>
      <c r="C36" s="349"/>
      <c r="D36" s="349"/>
      <c r="E36" s="349"/>
      <c r="F36" s="322"/>
      <c r="G36" s="327"/>
      <c r="H36" s="6"/>
      <c r="I36" s="6"/>
      <c r="J36" s="135"/>
      <c r="K36" s="6"/>
      <c r="L36" s="6"/>
      <c r="M36" s="349"/>
      <c r="N36" s="6"/>
      <c r="O36" s="349"/>
      <c r="P36" s="349"/>
      <c r="Q36" s="349"/>
      <c r="R36" s="349"/>
      <c r="S36" s="549"/>
      <c r="T36" s="549"/>
      <c r="U36" s="549"/>
      <c r="V36" s="317"/>
      <c r="W36" s="317"/>
      <c r="X36" s="349"/>
    </row>
    <row r="37" spans="1:24" s="360" customFormat="1" x14ac:dyDescent="0.25">
      <c r="A37" s="329"/>
      <c r="B37" s="326"/>
      <c r="C37" s="349"/>
      <c r="D37" s="349"/>
      <c r="E37" s="349"/>
      <c r="F37" s="330"/>
      <c r="G37" s="349"/>
      <c r="H37" s="6"/>
      <c r="I37" s="6"/>
      <c r="J37" s="6"/>
      <c r="K37" s="6"/>
      <c r="L37" s="6"/>
      <c r="M37" s="349"/>
      <c r="N37" s="135"/>
      <c r="O37" s="358"/>
      <c r="P37" s="361"/>
      <c r="Q37" s="361"/>
      <c r="R37" s="361"/>
      <c r="S37" s="549"/>
      <c r="T37" s="549"/>
      <c r="U37" s="549"/>
      <c r="V37" s="317"/>
      <c r="W37" s="317"/>
      <c r="X37" s="349"/>
    </row>
    <row r="38" spans="1:24" s="360" customFormat="1" x14ac:dyDescent="0.25">
      <c r="A38" s="329"/>
      <c r="B38" s="326"/>
      <c r="C38" s="349"/>
      <c r="D38" s="349"/>
      <c r="E38" s="349"/>
      <c r="F38" s="330"/>
      <c r="G38" s="349"/>
      <c r="H38" s="6"/>
      <c r="I38" s="6"/>
      <c r="J38" s="6"/>
      <c r="K38" s="6"/>
      <c r="L38" s="6"/>
      <c r="M38" s="349"/>
      <c r="N38" s="135"/>
      <c r="O38" s="358"/>
      <c r="P38" s="349"/>
      <c r="Q38" s="349"/>
      <c r="R38" s="349"/>
      <c r="S38" s="549"/>
      <c r="T38" s="549"/>
      <c r="U38" s="549"/>
      <c r="V38" s="317"/>
      <c r="W38" s="317"/>
      <c r="X38" s="349"/>
    </row>
    <row r="39" spans="1:24" s="360" customFormat="1" x14ac:dyDescent="0.25">
      <c r="A39" s="351"/>
      <c r="B39" s="326"/>
      <c r="C39" s="349"/>
      <c r="D39" s="349"/>
      <c r="E39" s="349"/>
      <c r="F39" s="330"/>
      <c r="G39" s="349"/>
      <c r="H39" s="6"/>
      <c r="I39" s="6"/>
      <c r="J39" s="6"/>
      <c r="K39" s="6"/>
      <c r="L39" s="6"/>
      <c r="M39" s="349"/>
      <c r="N39" s="6"/>
      <c r="O39" s="349"/>
      <c r="P39" s="349"/>
      <c r="Q39" s="349"/>
      <c r="R39" s="349"/>
      <c r="S39" s="317"/>
      <c r="T39" s="317"/>
      <c r="U39" s="317"/>
      <c r="V39" s="317"/>
      <c r="W39" s="317"/>
      <c r="X39" s="349"/>
    </row>
    <row r="40" spans="1:24" s="360" customFormat="1" ht="14.25" customHeight="1" x14ac:dyDescent="0.25">
      <c r="A40" s="333"/>
      <c r="B40" s="332"/>
      <c r="C40" s="349"/>
      <c r="D40" s="349"/>
      <c r="E40" s="349"/>
      <c r="F40" s="322"/>
      <c r="G40" s="327"/>
      <c r="H40" s="6"/>
      <c r="I40" s="6"/>
      <c r="J40" s="135"/>
      <c r="K40" s="6"/>
      <c r="L40" s="6"/>
      <c r="M40" s="349"/>
      <c r="N40" s="6"/>
      <c r="O40" s="349"/>
      <c r="P40" s="349"/>
      <c r="Q40" s="349"/>
      <c r="R40" s="349"/>
      <c r="S40" s="549"/>
      <c r="T40" s="549"/>
      <c r="U40" s="549"/>
      <c r="V40" s="317"/>
      <c r="W40" s="317"/>
      <c r="X40" s="349"/>
    </row>
    <row r="41" spans="1:24" s="360" customFormat="1" x14ac:dyDescent="0.25">
      <c r="A41" s="329"/>
      <c r="B41" s="326"/>
      <c r="C41" s="349"/>
      <c r="D41" s="349"/>
      <c r="E41" s="349"/>
      <c r="F41" s="330"/>
      <c r="G41" s="349"/>
      <c r="H41" s="6"/>
      <c r="I41" s="6"/>
      <c r="J41" s="6"/>
      <c r="K41" s="6"/>
      <c r="L41" s="6"/>
      <c r="M41" s="349"/>
      <c r="N41" s="135"/>
      <c r="O41" s="358"/>
      <c r="P41" s="349"/>
      <c r="Q41" s="349"/>
      <c r="R41" s="349"/>
      <c r="S41" s="549"/>
      <c r="T41" s="549"/>
      <c r="U41" s="549"/>
      <c r="V41" s="317"/>
      <c r="W41" s="317"/>
      <c r="X41" s="349"/>
    </row>
    <row r="42" spans="1:24" s="360" customFormat="1" x14ac:dyDescent="0.25">
      <c r="A42" s="329"/>
      <c r="B42" s="326"/>
      <c r="C42" s="349"/>
      <c r="D42" s="349"/>
      <c r="E42" s="349"/>
      <c r="F42" s="330"/>
      <c r="G42" s="349"/>
      <c r="H42" s="6"/>
      <c r="I42" s="6"/>
      <c r="J42" s="6"/>
      <c r="K42" s="6"/>
      <c r="L42" s="6"/>
      <c r="M42" s="349"/>
      <c r="N42" s="135"/>
      <c r="O42" s="358"/>
      <c r="P42" s="361"/>
      <c r="Q42" s="361"/>
      <c r="R42" s="361"/>
      <c r="S42" s="549"/>
      <c r="T42" s="549"/>
      <c r="U42" s="549"/>
      <c r="V42" s="317"/>
      <c r="W42" s="317"/>
      <c r="X42" s="349"/>
    </row>
    <row r="43" spans="1:24" s="360" customFormat="1" x14ac:dyDescent="0.25">
      <c r="A43" s="351"/>
      <c r="B43" s="326"/>
      <c r="C43" s="349"/>
      <c r="D43" s="349"/>
      <c r="E43" s="349"/>
      <c r="F43" s="330"/>
      <c r="G43" s="349"/>
      <c r="H43" s="6"/>
      <c r="I43" s="6"/>
      <c r="J43" s="6"/>
      <c r="K43" s="6"/>
      <c r="L43" s="6"/>
      <c r="M43" s="349"/>
      <c r="N43" s="6"/>
      <c r="O43" s="349"/>
      <c r="P43" s="349"/>
      <c r="Q43" s="349"/>
      <c r="R43" s="349"/>
      <c r="S43" s="317"/>
      <c r="T43" s="317"/>
      <c r="U43" s="317"/>
      <c r="V43" s="317"/>
      <c r="W43" s="317"/>
      <c r="X43" s="349"/>
    </row>
    <row r="44" spans="1:24" s="360" customFormat="1" x14ac:dyDescent="0.25">
      <c r="A44" s="548"/>
      <c r="B44" s="548"/>
      <c r="C44" s="548"/>
      <c r="D44" s="548"/>
      <c r="E44" s="548"/>
      <c r="F44" s="548"/>
      <c r="G44" s="548"/>
      <c r="H44" s="548"/>
      <c r="I44" s="548"/>
      <c r="J44" s="548"/>
      <c r="K44" s="548"/>
      <c r="L44" s="548"/>
      <c r="M44" s="548"/>
      <c r="N44" s="548"/>
      <c r="O44" s="548"/>
      <c r="P44" s="548"/>
      <c r="Q44" s="548"/>
      <c r="R44" s="548"/>
      <c r="S44" s="548"/>
      <c r="T44" s="548"/>
      <c r="U44" s="548"/>
      <c r="V44" s="548"/>
      <c r="W44" s="548"/>
      <c r="X44" s="548"/>
    </row>
    <row r="45" spans="1:24" s="360" customFormat="1" ht="14.25" customHeight="1" x14ac:dyDescent="0.25">
      <c r="A45" s="334"/>
      <c r="B45" s="332"/>
      <c r="C45" s="349"/>
      <c r="D45" s="349"/>
      <c r="E45" s="349"/>
      <c r="F45" s="322"/>
      <c r="G45" s="327"/>
      <c r="H45" s="6"/>
      <c r="I45" s="6"/>
      <c r="J45" s="135"/>
      <c r="K45" s="6"/>
      <c r="L45" s="6"/>
      <c r="M45" s="349"/>
      <c r="N45" s="6"/>
      <c r="O45" s="349"/>
      <c r="P45" s="349"/>
      <c r="Q45" s="349"/>
      <c r="R45" s="349"/>
      <c r="S45" s="549"/>
      <c r="T45" s="549"/>
      <c r="U45" s="549"/>
      <c r="V45" s="317"/>
      <c r="W45" s="317"/>
      <c r="X45" s="349"/>
    </row>
    <row r="46" spans="1:24" s="360" customFormat="1" x14ac:dyDescent="0.25">
      <c r="A46" s="335"/>
      <c r="B46" s="336"/>
      <c r="C46" s="349"/>
      <c r="D46" s="349"/>
      <c r="E46" s="349"/>
      <c r="F46" s="337"/>
      <c r="G46" s="349"/>
      <c r="H46" s="6"/>
      <c r="I46" s="6"/>
      <c r="J46" s="6"/>
      <c r="K46" s="6"/>
      <c r="L46" s="6"/>
      <c r="M46" s="349"/>
      <c r="N46" s="135"/>
      <c r="O46" s="358"/>
      <c r="P46" s="349"/>
      <c r="Q46" s="349"/>
      <c r="R46" s="349"/>
      <c r="S46" s="549"/>
      <c r="T46" s="549"/>
      <c r="U46" s="549"/>
      <c r="V46" s="317"/>
      <c r="W46" s="317"/>
      <c r="X46" s="349"/>
    </row>
    <row r="47" spans="1:24" s="360" customFormat="1" x14ac:dyDescent="0.25">
      <c r="A47" s="335"/>
      <c r="B47" s="338"/>
      <c r="C47" s="349"/>
      <c r="D47" s="349"/>
      <c r="E47" s="349"/>
      <c r="F47" s="339"/>
      <c r="G47" s="349"/>
      <c r="H47" s="6"/>
      <c r="I47" s="6"/>
      <c r="J47" s="6"/>
      <c r="K47" s="6"/>
      <c r="L47" s="6"/>
      <c r="M47" s="349"/>
      <c r="N47" s="135"/>
      <c r="O47" s="358"/>
      <c r="P47" s="361"/>
      <c r="Q47" s="361"/>
      <c r="R47" s="361"/>
      <c r="S47" s="549"/>
      <c r="T47" s="549"/>
      <c r="U47" s="549"/>
      <c r="V47" s="317"/>
      <c r="W47" s="317"/>
      <c r="X47" s="349"/>
    </row>
    <row r="48" spans="1:24" s="360" customFormat="1" x14ac:dyDescent="0.25">
      <c r="A48" s="351"/>
      <c r="B48" s="326"/>
      <c r="C48" s="349"/>
      <c r="D48" s="349"/>
      <c r="E48" s="349"/>
      <c r="F48" s="330"/>
      <c r="G48" s="349"/>
      <c r="H48" s="6"/>
      <c r="I48" s="6"/>
      <c r="J48" s="6"/>
      <c r="K48" s="6"/>
      <c r="L48" s="6"/>
      <c r="M48" s="349"/>
      <c r="N48" s="6"/>
      <c r="O48" s="349"/>
      <c r="P48" s="349"/>
      <c r="Q48" s="349"/>
      <c r="R48" s="349"/>
      <c r="S48" s="317"/>
      <c r="T48" s="317"/>
      <c r="U48" s="317"/>
      <c r="V48" s="317"/>
      <c r="W48" s="317"/>
      <c r="X48" s="349"/>
    </row>
    <row r="49" spans="1:24" s="360" customFormat="1" ht="14.25" customHeight="1" x14ac:dyDescent="0.25">
      <c r="A49" s="334"/>
      <c r="B49" s="332"/>
      <c r="C49" s="349"/>
      <c r="D49" s="349"/>
      <c r="E49" s="349"/>
      <c r="F49" s="322"/>
      <c r="G49" s="327"/>
      <c r="H49" s="6"/>
      <c r="I49" s="6"/>
      <c r="J49" s="135"/>
      <c r="K49" s="6"/>
      <c r="L49" s="6"/>
      <c r="M49" s="349"/>
      <c r="N49" s="6"/>
      <c r="O49" s="349"/>
      <c r="P49" s="349"/>
      <c r="Q49" s="349"/>
      <c r="R49" s="349"/>
      <c r="S49" s="549"/>
      <c r="T49" s="549"/>
      <c r="U49" s="549"/>
      <c r="V49" s="317"/>
      <c r="W49" s="317"/>
      <c r="X49" s="349"/>
    </row>
    <row r="50" spans="1:24" s="360" customFormat="1" x14ac:dyDescent="0.25">
      <c r="A50" s="335"/>
      <c r="B50" s="336"/>
      <c r="C50" s="349"/>
      <c r="D50" s="349"/>
      <c r="E50" s="349"/>
      <c r="F50" s="337"/>
      <c r="G50" s="349"/>
      <c r="H50" s="6"/>
      <c r="I50" s="6"/>
      <c r="J50" s="6"/>
      <c r="K50" s="6"/>
      <c r="L50" s="6"/>
      <c r="M50" s="349"/>
      <c r="N50" s="135"/>
      <c r="O50" s="358"/>
      <c r="P50" s="361"/>
      <c r="Q50" s="361"/>
      <c r="R50" s="361"/>
      <c r="S50" s="549"/>
      <c r="T50" s="549"/>
      <c r="U50" s="549"/>
      <c r="V50" s="317"/>
      <c r="W50" s="317"/>
      <c r="X50" s="349"/>
    </row>
    <row r="51" spans="1:24" s="360" customFormat="1" x14ac:dyDescent="0.25">
      <c r="A51" s="335"/>
      <c r="B51" s="338"/>
      <c r="C51" s="349"/>
      <c r="D51" s="349"/>
      <c r="E51" s="349"/>
      <c r="F51" s="339"/>
      <c r="G51" s="349"/>
      <c r="H51" s="6"/>
      <c r="I51" s="6"/>
      <c r="J51" s="6"/>
      <c r="K51" s="6"/>
      <c r="L51" s="6"/>
      <c r="M51" s="349"/>
      <c r="N51" s="135"/>
      <c r="O51" s="358"/>
      <c r="P51" s="349"/>
      <c r="Q51" s="349"/>
      <c r="R51" s="349"/>
      <c r="S51" s="549"/>
      <c r="T51" s="549"/>
      <c r="U51" s="549"/>
      <c r="V51" s="317"/>
      <c r="W51" s="317"/>
      <c r="X51" s="349"/>
    </row>
    <row r="52" spans="1:24" s="360" customFormat="1" x14ac:dyDescent="0.25">
      <c r="A52" s="351"/>
      <c r="B52" s="326"/>
      <c r="C52" s="349"/>
      <c r="D52" s="349"/>
      <c r="E52" s="349"/>
      <c r="F52" s="330"/>
      <c r="G52" s="349"/>
      <c r="H52" s="6"/>
      <c r="I52" s="6"/>
      <c r="J52" s="6"/>
      <c r="K52" s="6"/>
      <c r="L52" s="6"/>
      <c r="M52" s="349"/>
      <c r="N52" s="6"/>
      <c r="O52" s="349"/>
      <c r="P52" s="349"/>
      <c r="Q52" s="349"/>
      <c r="R52" s="349"/>
      <c r="S52" s="317"/>
      <c r="T52" s="317"/>
      <c r="U52" s="317"/>
      <c r="V52" s="317"/>
      <c r="W52" s="317"/>
      <c r="X52" s="349"/>
    </row>
    <row r="53" spans="1:24" s="360" customFormat="1" ht="14.25" customHeight="1" x14ac:dyDescent="0.25">
      <c r="A53" s="334"/>
      <c r="B53" s="332"/>
      <c r="C53" s="349"/>
      <c r="D53" s="349"/>
      <c r="E53" s="349"/>
      <c r="F53" s="322"/>
      <c r="G53" s="327"/>
      <c r="H53" s="6"/>
      <c r="I53" s="6"/>
      <c r="J53" s="135"/>
      <c r="K53" s="6"/>
      <c r="L53" s="6"/>
      <c r="M53" s="349"/>
      <c r="N53" s="6"/>
      <c r="O53" s="349"/>
      <c r="P53" s="349"/>
      <c r="Q53" s="349"/>
      <c r="R53" s="349"/>
      <c r="S53" s="549"/>
      <c r="T53" s="549"/>
      <c r="U53" s="549"/>
      <c r="V53" s="317"/>
      <c r="W53" s="317"/>
      <c r="X53" s="349"/>
    </row>
    <row r="54" spans="1:24" s="360" customFormat="1" x14ac:dyDescent="0.25">
      <c r="A54" s="335"/>
      <c r="B54" s="336"/>
      <c r="C54" s="349"/>
      <c r="D54" s="349"/>
      <c r="E54" s="349"/>
      <c r="F54" s="337"/>
      <c r="G54" s="349"/>
      <c r="H54" s="6"/>
      <c r="I54" s="6"/>
      <c r="J54" s="6"/>
      <c r="K54" s="6"/>
      <c r="L54" s="6"/>
      <c r="M54" s="349"/>
      <c r="N54" s="135"/>
      <c r="O54" s="358"/>
      <c r="P54" s="361"/>
      <c r="Q54" s="361"/>
      <c r="R54" s="361"/>
      <c r="S54" s="549"/>
      <c r="T54" s="549"/>
      <c r="U54" s="549"/>
      <c r="V54" s="317"/>
      <c r="W54" s="317"/>
      <c r="X54" s="349"/>
    </row>
    <row r="55" spans="1:24" s="360" customFormat="1" x14ac:dyDescent="0.25">
      <c r="A55" s="335"/>
      <c r="B55" s="338"/>
      <c r="C55" s="349"/>
      <c r="D55" s="349"/>
      <c r="E55" s="349"/>
      <c r="F55" s="339"/>
      <c r="G55" s="349"/>
      <c r="H55" s="6"/>
      <c r="I55" s="6"/>
      <c r="J55" s="6"/>
      <c r="K55" s="6"/>
      <c r="L55" s="6"/>
      <c r="M55" s="349"/>
      <c r="N55" s="135"/>
      <c r="O55" s="358"/>
      <c r="P55" s="349"/>
      <c r="Q55" s="349"/>
      <c r="R55" s="349"/>
      <c r="S55" s="549"/>
      <c r="T55" s="549"/>
      <c r="U55" s="549"/>
      <c r="V55" s="317"/>
      <c r="W55" s="317"/>
      <c r="X55" s="349"/>
    </row>
    <row r="56" spans="1:24" s="360" customFormat="1" x14ac:dyDescent="0.25">
      <c r="A56" s="351"/>
      <c r="B56" s="326"/>
      <c r="C56" s="349"/>
      <c r="D56" s="349"/>
      <c r="E56" s="349"/>
      <c r="F56" s="330"/>
      <c r="G56" s="349"/>
      <c r="H56" s="6"/>
      <c r="I56" s="6"/>
      <c r="J56" s="6"/>
      <c r="K56" s="6"/>
      <c r="L56" s="6"/>
      <c r="M56" s="349"/>
      <c r="N56" s="6"/>
      <c r="O56" s="349"/>
      <c r="P56" s="349"/>
      <c r="Q56" s="349"/>
      <c r="R56" s="349"/>
      <c r="S56" s="317"/>
      <c r="T56" s="317"/>
      <c r="U56" s="317"/>
      <c r="V56" s="317"/>
      <c r="W56" s="317"/>
      <c r="X56" s="349"/>
    </row>
    <row r="57" spans="1:24" s="360" customFormat="1" ht="14.25" customHeight="1" x14ac:dyDescent="0.25">
      <c r="A57" s="334"/>
      <c r="B57" s="332"/>
      <c r="C57" s="349"/>
      <c r="D57" s="349"/>
      <c r="E57" s="349"/>
      <c r="F57" s="322"/>
      <c r="G57" s="327"/>
      <c r="H57" s="6"/>
      <c r="I57" s="6"/>
      <c r="J57" s="135"/>
      <c r="K57" s="6"/>
      <c r="L57" s="6"/>
      <c r="M57" s="349"/>
      <c r="N57" s="6"/>
      <c r="O57" s="349"/>
      <c r="P57" s="349"/>
      <c r="Q57" s="349"/>
      <c r="R57" s="349"/>
      <c r="S57" s="549"/>
      <c r="T57" s="549"/>
      <c r="U57" s="549"/>
      <c r="V57" s="317"/>
      <c r="W57" s="317"/>
      <c r="X57" s="349"/>
    </row>
    <row r="58" spans="1:24" s="360" customFormat="1" x14ac:dyDescent="0.25">
      <c r="A58" s="335"/>
      <c r="B58" s="336"/>
      <c r="C58" s="349"/>
      <c r="D58" s="349"/>
      <c r="E58" s="349"/>
      <c r="F58" s="337"/>
      <c r="G58" s="349"/>
      <c r="H58" s="6"/>
      <c r="I58" s="6"/>
      <c r="J58" s="6"/>
      <c r="K58" s="6"/>
      <c r="L58" s="6"/>
      <c r="M58" s="349"/>
      <c r="N58" s="135"/>
      <c r="O58" s="358"/>
      <c r="P58" s="361"/>
      <c r="Q58" s="361"/>
      <c r="R58" s="361"/>
      <c r="S58" s="549"/>
      <c r="T58" s="549"/>
      <c r="U58" s="549"/>
      <c r="V58" s="317"/>
      <c r="W58" s="317"/>
      <c r="X58" s="349"/>
    </row>
    <row r="59" spans="1:24" s="360" customFormat="1" x14ac:dyDescent="0.25">
      <c r="A59" s="335"/>
      <c r="B59" s="338"/>
      <c r="C59" s="349"/>
      <c r="D59" s="349"/>
      <c r="E59" s="349"/>
      <c r="F59" s="339"/>
      <c r="G59" s="349"/>
      <c r="H59" s="6"/>
      <c r="I59" s="6"/>
      <c r="J59" s="6"/>
      <c r="K59" s="6"/>
      <c r="L59" s="6"/>
      <c r="M59" s="349"/>
      <c r="N59" s="135"/>
      <c r="O59" s="358"/>
      <c r="P59" s="349"/>
      <c r="Q59" s="349"/>
      <c r="R59" s="349"/>
      <c r="S59" s="549"/>
      <c r="T59" s="549"/>
      <c r="U59" s="549"/>
      <c r="V59" s="317"/>
      <c r="W59" s="317"/>
      <c r="X59" s="349"/>
    </row>
    <row r="60" spans="1:24" s="360" customFormat="1" x14ac:dyDescent="0.25">
      <c r="A60" s="351"/>
      <c r="B60" s="326"/>
      <c r="C60" s="349"/>
      <c r="D60" s="349"/>
      <c r="E60" s="349"/>
      <c r="F60" s="330"/>
      <c r="G60" s="349"/>
      <c r="H60" s="6"/>
      <c r="I60" s="6"/>
      <c r="J60" s="6"/>
      <c r="K60" s="6"/>
      <c r="L60" s="6"/>
      <c r="M60" s="349"/>
      <c r="N60" s="6"/>
      <c r="O60" s="349"/>
      <c r="P60" s="349"/>
      <c r="Q60" s="349"/>
      <c r="R60" s="349"/>
      <c r="S60" s="317"/>
      <c r="T60" s="317"/>
      <c r="U60" s="317"/>
      <c r="V60" s="317"/>
      <c r="W60" s="317"/>
      <c r="X60" s="349"/>
    </row>
    <row r="61" spans="1:24" s="360" customFormat="1" x14ac:dyDescent="0.25">
      <c r="A61" s="548"/>
      <c r="B61" s="548"/>
      <c r="C61" s="548"/>
      <c r="D61" s="548"/>
      <c r="E61" s="548"/>
      <c r="F61" s="548"/>
      <c r="G61" s="548"/>
      <c r="H61" s="548"/>
      <c r="I61" s="548"/>
      <c r="J61" s="548"/>
      <c r="K61" s="548"/>
      <c r="L61" s="548"/>
      <c r="M61" s="548"/>
      <c r="N61" s="548"/>
      <c r="O61" s="548"/>
      <c r="P61" s="548"/>
      <c r="Q61" s="548"/>
      <c r="R61" s="548"/>
      <c r="S61" s="548"/>
      <c r="T61" s="548"/>
      <c r="U61" s="548"/>
      <c r="V61" s="548"/>
      <c r="W61" s="548"/>
      <c r="X61" s="548"/>
    </row>
    <row r="62" spans="1:24" s="360" customFormat="1" ht="14.25" customHeight="1" x14ac:dyDescent="0.25">
      <c r="A62" s="334"/>
      <c r="B62" s="332"/>
      <c r="C62" s="349"/>
      <c r="D62" s="349"/>
      <c r="E62" s="349"/>
      <c r="F62" s="322"/>
      <c r="G62" s="327"/>
      <c r="H62" s="6"/>
      <c r="I62" s="6"/>
      <c r="J62" s="135"/>
      <c r="K62" s="6"/>
      <c r="L62" s="6"/>
      <c r="M62" s="349"/>
      <c r="N62" s="6"/>
      <c r="O62" s="349"/>
      <c r="P62" s="349"/>
      <c r="Q62" s="349"/>
      <c r="R62" s="349"/>
      <c r="S62" s="549"/>
      <c r="T62" s="549"/>
      <c r="U62" s="549"/>
      <c r="V62" s="317"/>
      <c r="W62" s="317"/>
      <c r="X62" s="349"/>
    </row>
    <row r="63" spans="1:24" s="360" customFormat="1" x14ac:dyDescent="0.25">
      <c r="A63" s="340"/>
      <c r="B63" s="336"/>
      <c r="C63" s="349"/>
      <c r="D63" s="349"/>
      <c r="E63" s="349"/>
      <c r="F63" s="337"/>
      <c r="G63" s="349"/>
      <c r="H63" s="6"/>
      <c r="I63" s="6"/>
      <c r="J63" s="6"/>
      <c r="K63" s="6"/>
      <c r="L63" s="6"/>
      <c r="M63" s="349"/>
      <c r="N63" s="135"/>
      <c r="O63" s="358"/>
      <c r="P63" s="361"/>
      <c r="Q63" s="361"/>
      <c r="R63" s="361"/>
      <c r="S63" s="549"/>
      <c r="T63" s="549"/>
      <c r="U63" s="549"/>
      <c r="V63" s="317"/>
      <c r="W63" s="317"/>
      <c r="X63" s="349"/>
    </row>
    <row r="64" spans="1:24" s="360" customFormat="1" x14ac:dyDescent="0.25">
      <c r="A64" s="340"/>
      <c r="B64" s="338"/>
      <c r="C64" s="349"/>
      <c r="D64" s="349"/>
      <c r="E64" s="349"/>
      <c r="F64" s="339"/>
      <c r="G64" s="349"/>
      <c r="H64" s="6"/>
      <c r="I64" s="6"/>
      <c r="J64" s="6"/>
      <c r="K64" s="6"/>
      <c r="L64" s="6"/>
      <c r="M64" s="349"/>
      <c r="N64" s="135"/>
      <c r="O64" s="358"/>
      <c r="P64" s="349"/>
      <c r="Q64" s="349"/>
      <c r="R64" s="349"/>
      <c r="S64" s="549"/>
      <c r="T64" s="549"/>
      <c r="U64" s="549"/>
      <c r="V64" s="317"/>
      <c r="W64" s="317"/>
      <c r="X64" s="349"/>
    </row>
    <row r="65" spans="1:24" s="360" customFormat="1" x14ac:dyDescent="0.25">
      <c r="A65" s="351"/>
      <c r="B65" s="326"/>
      <c r="C65" s="349"/>
      <c r="D65" s="349"/>
      <c r="E65" s="349"/>
      <c r="F65" s="330"/>
      <c r="G65" s="349"/>
      <c r="H65" s="6"/>
      <c r="I65" s="6"/>
      <c r="J65" s="6"/>
      <c r="K65" s="6"/>
      <c r="L65" s="6"/>
      <c r="M65" s="349"/>
      <c r="N65" s="6"/>
      <c r="O65" s="349"/>
      <c r="P65" s="349"/>
      <c r="Q65" s="349"/>
      <c r="R65" s="349"/>
      <c r="S65" s="317"/>
      <c r="T65" s="317"/>
      <c r="U65" s="317"/>
      <c r="V65" s="317"/>
      <c r="W65" s="317"/>
      <c r="X65" s="349"/>
    </row>
    <row r="66" spans="1:24" s="360" customFormat="1" x14ac:dyDescent="0.25">
      <c r="A66" s="548"/>
      <c r="B66" s="548"/>
      <c r="C66" s="548"/>
      <c r="D66" s="548"/>
      <c r="E66" s="548"/>
      <c r="F66" s="548"/>
      <c r="G66" s="548"/>
      <c r="H66" s="548"/>
      <c r="I66" s="548"/>
      <c r="J66" s="548"/>
      <c r="K66" s="548"/>
      <c r="L66" s="548"/>
      <c r="M66" s="548"/>
      <c r="N66" s="548"/>
      <c r="O66" s="548"/>
      <c r="P66" s="548"/>
      <c r="Q66" s="548"/>
      <c r="R66" s="548"/>
      <c r="S66" s="548"/>
      <c r="T66" s="548"/>
      <c r="U66" s="548"/>
      <c r="V66" s="548"/>
      <c r="W66" s="548"/>
      <c r="X66" s="548"/>
    </row>
    <row r="67" spans="1:24" s="360" customFormat="1" ht="14.25" customHeight="1" x14ac:dyDescent="0.25">
      <c r="A67" s="333"/>
      <c r="B67" s="332"/>
      <c r="C67" s="349"/>
      <c r="D67" s="349"/>
      <c r="E67" s="349"/>
      <c r="F67" s="322"/>
      <c r="G67" s="327"/>
      <c r="H67" s="6"/>
      <c r="I67" s="6"/>
      <c r="J67" s="135"/>
      <c r="K67" s="6"/>
      <c r="L67" s="6"/>
      <c r="M67" s="349"/>
      <c r="N67" s="6"/>
      <c r="O67" s="349"/>
      <c r="P67" s="349"/>
      <c r="Q67" s="349"/>
      <c r="R67" s="349"/>
      <c r="S67" s="549"/>
      <c r="T67" s="549"/>
      <c r="U67" s="549"/>
      <c r="V67" s="317"/>
      <c r="W67" s="317"/>
      <c r="X67" s="349"/>
    </row>
    <row r="68" spans="1:24" s="360" customFormat="1" x14ac:dyDescent="0.25">
      <c r="A68" s="329"/>
      <c r="B68" s="326"/>
      <c r="C68" s="349"/>
      <c r="D68" s="349"/>
      <c r="E68" s="349"/>
      <c r="F68" s="330"/>
      <c r="G68" s="349"/>
      <c r="H68" s="6"/>
      <c r="I68" s="6"/>
      <c r="J68" s="6"/>
      <c r="K68" s="6"/>
      <c r="L68" s="6"/>
      <c r="M68" s="349"/>
      <c r="N68" s="135"/>
      <c r="O68" s="358"/>
      <c r="P68" s="361"/>
      <c r="Q68" s="361"/>
      <c r="R68" s="361"/>
      <c r="S68" s="549"/>
      <c r="T68" s="549"/>
      <c r="U68" s="549"/>
      <c r="V68" s="317"/>
      <c r="W68" s="317"/>
      <c r="X68" s="349"/>
    </row>
    <row r="69" spans="1:24" s="360" customFormat="1" x14ac:dyDescent="0.25">
      <c r="A69" s="329"/>
      <c r="B69" s="326"/>
      <c r="C69" s="349"/>
      <c r="D69" s="349"/>
      <c r="E69" s="349"/>
      <c r="F69" s="330"/>
      <c r="G69" s="349"/>
      <c r="H69" s="6"/>
      <c r="I69" s="6"/>
      <c r="J69" s="6"/>
      <c r="K69" s="6"/>
      <c r="L69" s="6"/>
      <c r="M69" s="349"/>
      <c r="N69" s="135"/>
      <c r="O69" s="358"/>
      <c r="P69" s="349"/>
      <c r="Q69" s="349"/>
      <c r="R69" s="349"/>
      <c r="S69" s="549"/>
      <c r="T69" s="549"/>
      <c r="U69" s="549"/>
      <c r="V69" s="317"/>
      <c r="W69" s="317"/>
      <c r="X69" s="349"/>
    </row>
    <row r="70" spans="1:24" s="360" customFormat="1" x14ac:dyDescent="0.25">
      <c r="A70" s="351"/>
      <c r="B70" s="326"/>
      <c r="C70" s="349"/>
      <c r="D70" s="349"/>
      <c r="E70" s="349"/>
      <c r="F70" s="330"/>
      <c r="G70" s="349"/>
      <c r="H70" s="6"/>
      <c r="I70" s="6"/>
      <c r="J70" s="6"/>
      <c r="K70" s="6"/>
      <c r="L70" s="6"/>
      <c r="M70" s="349"/>
      <c r="N70" s="6"/>
      <c r="O70" s="349"/>
      <c r="P70" s="349"/>
      <c r="Q70" s="349"/>
      <c r="R70" s="349"/>
      <c r="S70" s="317"/>
      <c r="T70" s="317"/>
      <c r="U70" s="317"/>
      <c r="V70" s="317"/>
      <c r="W70" s="317"/>
      <c r="X70" s="349"/>
    </row>
    <row r="71" spans="1:24" s="360" customFormat="1" ht="14.25" customHeight="1" x14ac:dyDescent="0.25">
      <c r="A71" s="333"/>
      <c r="B71" s="332"/>
      <c r="C71" s="349"/>
      <c r="D71" s="349"/>
      <c r="E71" s="349"/>
      <c r="F71" s="322"/>
      <c r="G71" s="327"/>
      <c r="H71" s="6"/>
      <c r="I71" s="6"/>
      <c r="J71" s="135"/>
      <c r="K71" s="6"/>
      <c r="L71" s="6"/>
      <c r="M71" s="349"/>
      <c r="N71" s="6"/>
      <c r="O71" s="349"/>
      <c r="P71" s="349"/>
      <c r="Q71" s="349"/>
      <c r="R71" s="349"/>
      <c r="S71" s="550"/>
      <c r="T71" s="550"/>
      <c r="U71" s="550"/>
      <c r="V71" s="317"/>
      <c r="W71" s="317"/>
      <c r="X71" s="349"/>
    </row>
    <row r="72" spans="1:24" s="360" customFormat="1" x14ac:dyDescent="0.25">
      <c r="A72" s="329"/>
      <c r="B72" s="326"/>
      <c r="C72" s="349"/>
      <c r="D72" s="349"/>
      <c r="E72" s="349"/>
      <c r="F72" s="330"/>
      <c r="G72" s="349"/>
      <c r="H72" s="6"/>
      <c r="I72" s="6"/>
      <c r="J72" s="6"/>
      <c r="K72" s="6"/>
      <c r="L72" s="6"/>
      <c r="M72" s="349"/>
      <c r="N72" s="135"/>
      <c r="O72" s="358"/>
      <c r="P72" s="361"/>
      <c r="Q72" s="361"/>
      <c r="R72" s="361"/>
      <c r="S72" s="550"/>
      <c r="T72" s="550"/>
      <c r="U72" s="550"/>
      <c r="V72" s="317"/>
      <c r="W72" s="317"/>
      <c r="X72" s="349"/>
    </row>
    <row r="73" spans="1:24" s="360" customFormat="1" x14ac:dyDescent="0.25">
      <c r="A73" s="351"/>
      <c r="B73" s="326"/>
      <c r="C73" s="349"/>
      <c r="D73" s="349"/>
      <c r="E73" s="349"/>
      <c r="F73" s="330"/>
      <c r="G73" s="349"/>
      <c r="H73" s="6"/>
      <c r="I73" s="6"/>
      <c r="J73" s="6"/>
      <c r="K73" s="6"/>
      <c r="L73" s="6"/>
      <c r="M73" s="349"/>
      <c r="N73" s="6"/>
      <c r="O73" s="349"/>
      <c r="P73" s="349"/>
      <c r="Q73" s="349"/>
      <c r="R73" s="349"/>
      <c r="S73" s="317"/>
      <c r="T73" s="317"/>
      <c r="U73" s="317"/>
      <c r="V73" s="317"/>
      <c r="W73" s="317"/>
      <c r="X73" s="349"/>
    </row>
    <row r="74" spans="1:24" s="360" customFormat="1" ht="14.25" customHeight="1" x14ac:dyDescent="0.25">
      <c r="A74" s="331"/>
      <c r="B74" s="332"/>
      <c r="C74" s="349"/>
      <c r="D74" s="349"/>
      <c r="E74" s="349"/>
      <c r="F74" s="322"/>
      <c r="G74" s="327"/>
      <c r="H74" s="6"/>
      <c r="I74" s="6"/>
      <c r="J74" s="135"/>
      <c r="K74" s="6"/>
      <c r="L74" s="6"/>
      <c r="M74" s="349"/>
      <c r="N74" s="6"/>
      <c r="O74" s="349"/>
      <c r="P74" s="349"/>
      <c r="Q74" s="349"/>
      <c r="R74" s="349"/>
      <c r="S74" s="549"/>
      <c r="T74" s="549"/>
      <c r="U74" s="549"/>
      <c r="V74" s="317"/>
      <c r="W74" s="317"/>
      <c r="X74" s="349"/>
    </row>
    <row r="75" spans="1:24" s="360" customFormat="1" x14ac:dyDescent="0.25">
      <c r="A75" s="329"/>
      <c r="B75" s="326"/>
      <c r="C75" s="349"/>
      <c r="D75" s="349"/>
      <c r="E75" s="349"/>
      <c r="F75" s="330"/>
      <c r="G75" s="349"/>
      <c r="H75" s="6"/>
      <c r="I75" s="6"/>
      <c r="J75" s="6"/>
      <c r="K75" s="6"/>
      <c r="L75" s="6"/>
      <c r="M75" s="349"/>
      <c r="N75" s="135"/>
      <c r="O75" s="358"/>
      <c r="P75" s="361"/>
      <c r="Q75" s="361"/>
      <c r="R75" s="361"/>
      <c r="S75" s="549"/>
      <c r="T75" s="549"/>
      <c r="U75" s="549"/>
      <c r="V75" s="317"/>
      <c r="W75" s="317"/>
      <c r="X75" s="349"/>
    </row>
    <row r="76" spans="1:24" s="360" customFormat="1" x14ac:dyDescent="0.25">
      <c r="A76" s="329"/>
      <c r="B76" s="326"/>
      <c r="C76" s="349"/>
      <c r="D76" s="349"/>
      <c r="E76" s="349"/>
      <c r="F76" s="330"/>
      <c r="G76" s="349"/>
      <c r="H76" s="6"/>
      <c r="I76" s="6"/>
      <c r="J76" s="6"/>
      <c r="K76" s="6"/>
      <c r="L76" s="6"/>
      <c r="M76" s="349"/>
      <c r="N76" s="135"/>
      <c r="O76" s="358"/>
      <c r="P76" s="349"/>
      <c r="Q76" s="349"/>
      <c r="R76" s="349"/>
      <c r="S76" s="549"/>
      <c r="T76" s="549"/>
      <c r="U76" s="549"/>
      <c r="V76" s="317"/>
      <c r="W76" s="317"/>
      <c r="X76" s="349"/>
    </row>
    <row r="77" spans="1:24" s="360" customFormat="1" x14ac:dyDescent="0.25">
      <c r="A77" s="351"/>
      <c r="B77" s="326"/>
      <c r="C77" s="349"/>
      <c r="D77" s="349"/>
      <c r="E77" s="349"/>
      <c r="F77" s="330"/>
      <c r="G77" s="349"/>
      <c r="H77" s="6"/>
      <c r="I77" s="6"/>
      <c r="J77" s="6"/>
      <c r="K77" s="6"/>
      <c r="L77" s="6"/>
      <c r="M77" s="349"/>
      <c r="N77" s="6"/>
      <c r="O77" s="349"/>
      <c r="P77" s="349"/>
      <c r="Q77" s="349"/>
      <c r="R77" s="349"/>
      <c r="S77" s="317"/>
      <c r="T77" s="317"/>
      <c r="U77" s="317"/>
      <c r="V77" s="317"/>
      <c r="W77" s="317"/>
      <c r="X77" s="349"/>
    </row>
    <row r="78" spans="1:24" s="360" customFormat="1" x14ac:dyDescent="0.25">
      <c r="A78" s="351"/>
      <c r="B78" s="326"/>
      <c r="C78" s="349"/>
      <c r="D78" s="349"/>
      <c r="E78" s="349"/>
      <c r="F78" s="330"/>
      <c r="G78" s="349"/>
      <c r="H78" s="6"/>
      <c r="I78" s="6"/>
      <c r="J78" s="6"/>
      <c r="K78" s="6"/>
      <c r="L78" s="6"/>
      <c r="M78" s="349"/>
      <c r="N78" s="6"/>
      <c r="O78" s="349"/>
      <c r="P78" s="349"/>
      <c r="Q78" s="349"/>
      <c r="R78" s="349"/>
      <c r="S78" s="317"/>
      <c r="T78" s="317"/>
      <c r="U78" s="317"/>
      <c r="V78" s="317"/>
      <c r="W78" s="317"/>
      <c r="X78" s="349"/>
    </row>
    <row r="79" spans="1:24" s="360" customFormat="1" ht="14.25" customHeight="1" x14ac:dyDescent="0.25">
      <c r="A79" s="356"/>
      <c r="B79" s="369"/>
      <c r="C79" s="349"/>
      <c r="D79" s="349"/>
      <c r="E79" s="349"/>
      <c r="F79" s="322"/>
      <c r="G79" s="327"/>
      <c r="H79" s="6"/>
      <c r="I79" s="6"/>
      <c r="J79" s="135"/>
      <c r="K79" s="6"/>
      <c r="L79" s="6"/>
      <c r="M79" s="349"/>
      <c r="N79" s="6"/>
      <c r="O79" s="349"/>
      <c r="P79" s="349"/>
      <c r="Q79" s="349"/>
      <c r="R79" s="349"/>
      <c r="S79" s="549"/>
      <c r="T79" s="549"/>
      <c r="U79" s="549"/>
      <c r="V79" s="317"/>
      <c r="W79" s="317"/>
      <c r="X79" s="549"/>
    </row>
    <row r="80" spans="1:24" s="360" customFormat="1" x14ac:dyDescent="0.25">
      <c r="A80" s="351"/>
      <c r="B80" s="326"/>
      <c r="C80" s="349"/>
      <c r="D80" s="349"/>
      <c r="E80" s="349"/>
      <c r="F80" s="330"/>
      <c r="G80" s="349"/>
      <c r="H80" s="6"/>
      <c r="I80" s="6"/>
      <c r="J80" s="6"/>
      <c r="K80" s="6"/>
      <c r="L80" s="6"/>
      <c r="M80" s="349"/>
      <c r="N80" s="135"/>
      <c r="O80" s="358"/>
      <c r="P80" s="349"/>
      <c r="Q80" s="349"/>
      <c r="R80" s="349"/>
      <c r="S80" s="549"/>
      <c r="T80" s="549"/>
      <c r="U80" s="549"/>
      <c r="V80" s="317"/>
      <c r="W80" s="317"/>
      <c r="X80" s="549"/>
    </row>
    <row r="81" spans="1:24" s="360" customFormat="1" x14ac:dyDescent="0.25">
      <c r="A81" s="351"/>
      <c r="B81" s="326"/>
      <c r="C81" s="349"/>
      <c r="D81" s="349"/>
      <c r="E81" s="349"/>
      <c r="F81" s="330"/>
      <c r="G81" s="349"/>
      <c r="H81" s="6"/>
      <c r="I81" s="6"/>
      <c r="J81" s="6"/>
      <c r="K81" s="6"/>
      <c r="L81" s="6"/>
      <c r="M81" s="349"/>
      <c r="N81" s="135"/>
      <c r="O81" s="358"/>
      <c r="P81" s="361"/>
      <c r="Q81" s="361"/>
      <c r="R81" s="361"/>
      <c r="S81" s="549"/>
      <c r="T81" s="549"/>
      <c r="U81" s="549"/>
      <c r="V81" s="317"/>
      <c r="W81" s="317"/>
      <c r="X81" s="549"/>
    </row>
    <row r="82" spans="1:24" s="360" customFormat="1" x14ac:dyDescent="0.25">
      <c r="A82" s="548"/>
      <c r="B82" s="548"/>
      <c r="C82" s="548"/>
      <c r="D82" s="548"/>
      <c r="E82" s="548"/>
      <c r="F82" s="548"/>
      <c r="G82" s="548"/>
      <c r="H82" s="548"/>
      <c r="I82" s="548"/>
      <c r="J82" s="548"/>
      <c r="K82" s="548"/>
      <c r="L82" s="548"/>
      <c r="M82" s="548"/>
      <c r="N82" s="548"/>
      <c r="O82" s="548"/>
      <c r="P82" s="548"/>
      <c r="Q82" s="548"/>
      <c r="R82" s="548"/>
      <c r="S82" s="548"/>
      <c r="T82" s="548"/>
      <c r="U82" s="548"/>
      <c r="V82" s="548"/>
      <c r="W82" s="548"/>
      <c r="X82" s="548"/>
    </row>
    <row r="83" spans="1:24" s="360" customFormat="1" ht="14.25" customHeight="1" x14ac:dyDescent="0.25">
      <c r="A83" s="370"/>
      <c r="B83" s="332"/>
      <c r="C83" s="349"/>
      <c r="D83" s="349"/>
      <c r="E83" s="349"/>
      <c r="F83" s="322"/>
      <c r="G83" s="327"/>
      <c r="H83" s="6"/>
      <c r="I83" s="6"/>
      <c r="J83" s="135"/>
      <c r="K83" s="6"/>
      <c r="L83" s="6"/>
      <c r="M83" s="349"/>
      <c r="N83" s="6"/>
      <c r="O83" s="349"/>
      <c r="P83" s="349"/>
      <c r="Q83" s="349"/>
      <c r="R83" s="349"/>
      <c r="S83" s="549"/>
      <c r="T83" s="549"/>
      <c r="U83" s="549"/>
      <c r="V83" s="317"/>
      <c r="W83" s="317"/>
      <c r="X83" s="549"/>
    </row>
    <row r="84" spans="1:24" s="360" customFormat="1" x14ac:dyDescent="0.25">
      <c r="A84" s="351"/>
      <c r="B84" s="326"/>
      <c r="C84" s="349"/>
      <c r="D84" s="349"/>
      <c r="E84" s="349"/>
      <c r="F84" s="330"/>
      <c r="G84" s="349"/>
      <c r="H84" s="6"/>
      <c r="I84" s="6"/>
      <c r="J84" s="6"/>
      <c r="K84" s="6"/>
      <c r="L84" s="6"/>
      <c r="M84" s="349"/>
      <c r="N84" s="135"/>
      <c r="O84" s="358"/>
      <c r="P84" s="361"/>
      <c r="Q84" s="361"/>
      <c r="R84" s="361"/>
      <c r="S84" s="549"/>
      <c r="T84" s="549"/>
      <c r="U84" s="549"/>
      <c r="V84" s="317"/>
      <c r="W84" s="317"/>
      <c r="X84" s="549"/>
    </row>
    <row r="85" spans="1:24" s="360" customFormat="1" x14ac:dyDescent="0.25">
      <c r="A85" s="351"/>
      <c r="B85" s="326"/>
      <c r="C85" s="349"/>
      <c r="D85" s="349"/>
      <c r="E85" s="349"/>
      <c r="F85" s="330"/>
      <c r="G85" s="349"/>
      <c r="H85" s="6"/>
      <c r="I85" s="6"/>
      <c r="J85" s="6"/>
      <c r="K85" s="6"/>
      <c r="L85" s="6"/>
      <c r="M85" s="349"/>
      <c r="N85" s="135"/>
      <c r="O85" s="358"/>
      <c r="P85" s="349"/>
      <c r="Q85" s="349"/>
      <c r="R85" s="349"/>
      <c r="S85" s="549"/>
      <c r="T85" s="549"/>
      <c r="U85" s="549"/>
      <c r="V85" s="317"/>
      <c r="W85" s="317"/>
      <c r="X85" s="549"/>
    </row>
    <row r="86" spans="1:24" s="360" customFormat="1" x14ac:dyDescent="0.25">
      <c r="A86" s="351"/>
      <c r="B86" s="326"/>
      <c r="C86" s="349"/>
      <c r="D86" s="349"/>
      <c r="E86" s="349"/>
      <c r="F86" s="330"/>
      <c r="G86" s="349"/>
      <c r="H86" s="6"/>
      <c r="I86" s="6"/>
      <c r="J86" s="6"/>
      <c r="K86" s="6"/>
      <c r="L86" s="6"/>
      <c r="M86" s="349"/>
      <c r="N86" s="6"/>
      <c r="O86" s="349"/>
      <c r="P86" s="349"/>
      <c r="Q86" s="349"/>
      <c r="R86" s="349"/>
      <c r="S86" s="317"/>
      <c r="T86" s="317"/>
      <c r="U86" s="317"/>
      <c r="V86" s="317"/>
      <c r="W86" s="317"/>
      <c r="X86" s="349"/>
    </row>
    <row r="87" spans="1:24" s="360" customFormat="1" ht="14.25" customHeight="1" x14ac:dyDescent="0.25">
      <c r="A87" s="331"/>
      <c r="B87" s="332"/>
      <c r="C87" s="349"/>
      <c r="D87" s="349"/>
      <c r="E87" s="349"/>
      <c r="F87" s="322"/>
      <c r="G87" s="349"/>
      <c r="H87" s="6"/>
      <c r="I87" s="6"/>
      <c r="J87" s="135"/>
      <c r="K87" s="6"/>
      <c r="L87" s="6"/>
      <c r="M87" s="349"/>
      <c r="N87" s="6"/>
      <c r="O87" s="349"/>
      <c r="P87" s="349"/>
      <c r="Q87" s="349"/>
      <c r="R87" s="349"/>
      <c r="S87" s="550"/>
      <c r="T87" s="550"/>
      <c r="U87" s="550"/>
      <c r="V87" s="317"/>
      <c r="W87" s="317"/>
      <c r="X87" s="349"/>
    </row>
    <row r="88" spans="1:24" s="360" customFormat="1" x14ac:dyDescent="0.25">
      <c r="A88" s="329"/>
      <c r="B88" s="326"/>
      <c r="C88" s="349"/>
      <c r="D88" s="349"/>
      <c r="E88" s="349"/>
      <c r="F88" s="330"/>
      <c r="G88" s="349"/>
      <c r="H88" s="6"/>
      <c r="I88" s="6"/>
      <c r="J88" s="6"/>
      <c r="K88" s="6"/>
      <c r="L88" s="6"/>
      <c r="M88" s="349"/>
      <c r="N88" s="135"/>
      <c r="O88" s="358"/>
      <c r="P88" s="361"/>
      <c r="Q88" s="361"/>
      <c r="R88" s="361"/>
      <c r="S88" s="550"/>
      <c r="T88" s="550"/>
      <c r="U88" s="550"/>
      <c r="V88" s="317"/>
      <c r="W88" s="317"/>
      <c r="X88" s="349"/>
    </row>
    <row r="89" spans="1:24" s="360" customFormat="1" x14ac:dyDescent="0.25">
      <c r="A89" s="351"/>
      <c r="B89" s="326"/>
      <c r="C89" s="349"/>
      <c r="D89" s="349"/>
      <c r="E89" s="349"/>
      <c r="F89" s="330"/>
      <c r="G89" s="349"/>
      <c r="H89" s="6"/>
      <c r="I89" s="6"/>
      <c r="J89" s="6"/>
      <c r="K89" s="6"/>
      <c r="L89" s="6"/>
      <c r="M89" s="349"/>
      <c r="N89" s="6"/>
      <c r="O89" s="349"/>
      <c r="P89" s="349"/>
      <c r="Q89" s="349"/>
      <c r="R89" s="349"/>
      <c r="S89" s="317"/>
      <c r="T89" s="317"/>
      <c r="U89" s="317"/>
      <c r="V89" s="317"/>
      <c r="W89" s="317"/>
      <c r="X89" s="349"/>
    </row>
    <row r="90" spans="1:24" s="360" customFormat="1" ht="14.25" customHeight="1" x14ac:dyDescent="0.25">
      <c r="A90" s="331"/>
      <c r="B90" s="332"/>
      <c r="C90" s="349"/>
      <c r="D90" s="349"/>
      <c r="E90" s="349"/>
      <c r="F90" s="322"/>
      <c r="G90" s="327"/>
      <c r="H90" s="6"/>
      <c r="I90" s="6"/>
      <c r="J90" s="135"/>
      <c r="K90" s="6"/>
      <c r="L90" s="6"/>
      <c r="M90" s="349"/>
      <c r="N90" s="6"/>
      <c r="O90" s="349"/>
      <c r="P90" s="349"/>
      <c r="Q90" s="349"/>
      <c r="R90" s="349"/>
      <c r="S90" s="549"/>
      <c r="T90" s="549"/>
      <c r="U90" s="549"/>
      <c r="V90" s="317"/>
      <c r="W90" s="317"/>
      <c r="X90" s="349"/>
    </row>
    <row r="91" spans="1:24" s="360" customFormat="1" x14ac:dyDescent="0.25">
      <c r="A91" s="329"/>
      <c r="B91" s="326"/>
      <c r="C91" s="349"/>
      <c r="D91" s="349"/>
      <c r="E91" s="349"/>
      <c r="F91" s="330"/>
      <c r="G91" s="349"/>
      <c r="H91" s="6"/>
      <c r="I91" s="6"/>
      <c r="J91" s="6"/>
      <c r="K91" s="6"/>
      <c r="L91" s="6"/>
      <c r="M91" s="349"/>
      <c r="N91" s="135"/>
      <c r="O91" s="358"/>
      <c r="P91" s="349"/>
      <c r="Q91" s="349"/>
      <c r="R91" s="349"/>
      <c r="S91" s="549"/>
      <c r="T91" s="549"/>
      <c r="U91" s="549"/>
      <c r="V91" s="317"/>
      <c r="W91" s="317"/>
      <c r="X91" s="349"/>
    </row>
    <row r="92" spans="1:24" s="360" customFormat="1" x14ac:dyDescent="0.25">
      <c r="A92" s="329"/>
      <c r="B92" s="326"/>
      <c r="C92" s="349"/>
      <c r="D92" s="349"/>
      <c r="E92" s="349"/>
      <c r="F92" s="330"/>
      <c r="G92" s="349"/>
      <c r="H92" s="6"/>
      <c r="I92" s="6"/>
      <c r="J92" s="6"/>
      <c r="K92" s="6"/>
      <c r="L92" s="6"/>
      <c r="M92" s="349"/>
      <c r="N92" s="135"/>
      <c r="O92" s="358"/>
      <c r="P92" s="361"/>
      <c r="Q92" s="361"/>
      <c r="R92" s="361"/>
      <c r="S92" s="549"/>
      <c r="T92" s="549"/>
      <c r="U92" s="549"/>
      <c r="V92" s="317"/>
      <c r="W92" s="317"/>
      <c r="X92" s="349"/>
    </row>
    <row r="93" spans="1:24" s="360" customFormat="1" ht="15" x14ac:dyDescent="0.25">
      <c r="A93" s="88"/>
      <c r="B93" s="371"/>
      <c r="C93" s="349"/>
      <c r="D93" s="349"/>
      <c r="E93" s="349"/>
      <c r="F93" s="88"/>
      <c r="G93" s="349"/>
      <c r="H93" s="6"/>
      <c r="I93" s="6"/>
      <c r="J93" s="6"/>
      <c r="K93" s="6"/>
      <c r="L93" s="6"/>
      <c r="M93" s="349"/>
      <c r="N93" s="6"/>
      <c r="O93" s="349"/>
      <c r="P93" s="349"/>
      <c r="Q93" s="349"/>
      <c r="R93" s="349"/>
      <c r="S93" s="317"/>
      <c r="T93" s="317"/>
      <c r="U93" s="317"/>
      <c r="V93" s="317"/>
      <c r="W93" s="317"/>
      <c r="X93" s="349"/>
    </row>
    <row r="94" spans="1:24" s="360" customFormat="1" x14ac:dyDescent="0.25">
      <c r="A94" s="331"/>
      <c r="B94" s="332"/>
      <c r="C94" s="349"/>
      <c r="D94" s="349"/>
      <c r="E94" s="349"/>
      <c r="F94" s="322"/>
      <c r="G94" s="327"/>
      <c r="H94" s="6"/>
      <c r="I94" s="6"/>
      <c r="J94" s="135"/>
      <c r="K94" s="6"/>
      <c r="L94" s="6"/>
      <c r="M94" s="349"/>
      <c r="N94" s="6"/>
      <c r="O94" s="349"/>
      <c r="P94" s="349"/>
      <c r="Q94" s="349"/>
      <c r="R94" s="349"/>
      <c r="S94" s="549"/>
      <c r="T94" s="549"/>
      <c r="U94" s="549"/>
      <c r="V94" s="317"/>
      <c r="W94" s="317"/>
      <c r="X94" s="349"/>
    </row>
    <row r="95" spans="1:24" s="360" customFormat="1" x14ac:dyDescent="0.25">
      <c r="A95" s="329"/>
      <c r="B95" s="326"/>
      <c r="C95" s="349"/>
      <c r="D95" s="349"/>
      <c r="E95" s="349"/>
      <c r="F95" s="330"/>
      <c r="G95" s="349"/>
      <c r="H95" s="6"/>
      <c r="I95" s="6"/>
      <c r="J95" s="6"/>
      <c r="K95" s="6"/>
      <c r="L95" s="6"/>
      <c r="M95" s="349"/>
      <c r="N95" s="135"/>
      <c r="O95" s="358"/>
      <c r="P95" s="349"/>
      <c r="Q95" s="349"/>
      <c r="R95" s="349"/>
      <c r="S95" s="549"/>
      <c r="T95" s="549"/>
      <c r="U95" s="549"/>
      <c r="V95" s="317"/>
      <c r="W95" s="317"/>
      <c r="X95" s="349"/>
    </row>
    <row r="96" spans="1:24" s="360" customFormat="1" x14ac:dyDescent="0.25">
      <c r="A96" s="329"/>
      <c r="B96" s="326"/>
      <c r="C96" s="349"/>
      <c r="D96" s="349"/>
      <c r="E96" s="349"/>
      <c r="F96" s="330"/>
      <c r="G96" s="349"/>
      <c r="H96" s="6"/>
      <c r="I96" s="6"/>
      <c r="J96" s="6"/>
      <c r="K96" s="6"/>
      <c r="L96" s="6"/>
      <c r="M96" s="349"/>
      <c r="N96" s="135"/>
      <c r="O96" s="358"/>
      <c r="P96" s="361"/>
      <c r="Q96" s="361"/>
      <c r="R96" s="361"/>
      <c r="S96" s="549"/>
      <c r="T96" s="549"/>
      <c r="U96" s="549"/>
      <c r="V96" s="317"/>
      <c r="W96" s="317"/>
      <c r="X96" s="349"/>
    </row>
    <row r="97" spans="1:24" s="360" customFormat="1" x14ac:dyDescent="0.25">
      <c r="A97" s="351"/>
      <c r="B97" s="326"/>
      <c r="C97" s="349"/>
      <c r="D97" s="349"/>
      <c r="E97" s="349"/>
      <c r="F97" s="330"/>
      <c r="G97" s="349"/>
      <c r="H97" s="6"/>
      <c r="I97" s="6"/>
      <c r="J97" s="6"/>
      <c r="K97" s="6"/>
      <c r="L97" s="6"/>
      <c r="M97" s="349"/>
      <c r="N97" s="6"/>
      <c r="O97" s="349"/>
      <c r="P97" s="349"/>
      <c r="Q97" s="349"/>
      <c r="R97" s="349"/>
      <c r="S97" s="317"/>
      <c r="T97" s="317"/>
      <c r="U97" s="317"/>
      <c r="V97" s="317"/>
      <c r="W97" s="317"/>
      <c r="X97" s="349"/>
    </row>
    <row r="98" spans="1:24" s="360" customFormat="1" ht="14.25" customHeight="1" x14ac:dyDescent="0.25">
      <c r="A98" s="331"/>
      <c r="B98" s="332"/>
      <c r="C98" s="349"/>
      <c r="D98" s="349"/>
      <c r="E98" s="349"/>
      <c r="F98" s="322"/>
      <c r="G98" s="349"/>
      <c r="H98" s="6"/>
      <c r="I98" s="6"/>
      <c r="J98" s="135"/>
      <c r="K98" s="6"/>
      <c r="L98" s="6"/>
      <c r="M98" s="349"/>
      <c r="N98" s="6"/>
      <c r="O98" s="349"/>
      <c r="P98" s="349"/>
      <c r="Q98" s="349"/>
      <c r="R98" s="349"/>
      <c r="S98" s="550"/>
      <c r="T98" s="550"/>
      <c r="U98" s="550"/>
      <c r="V98" s="317"/>
      <c r="W98" s="317"/>
      <c r="X98" s="349"/>
    </row>
    <row r="99" spans="1:24" s="360" customFormat="1" x14ac:dyDescent="0.25">
      <c r="A99" s="329"/>
      <c r="B99" s="326"/>
      <c r="C99" s="349"/>
      <c r="D99" s="349"/>
      <c r="E99" s="349"/>
      <c r="F99" s="330"/>
      <c r="G99" s="349"/>
      <c r="H99" s="6"/>
      <c r="I99" s="6"/>
      <c r="J99" s="6"/>
      <c r="K99" s="6"/>
      <c r="L99" s="6"/>
      <c r="M99" s="349"/>
      <c r="N99" s="135"/>
      <c r="O99" s="358"/>
      <c r="P99" s="361"/>
      <c r="Q99" s="361"/>
      <c r="R99" s="361"/>
      <c r="S99" s="550"/>
      <c r="T99" s="550"/>
      <c r="U99" s="550"/>
      <c r="V99" s="317"/>
      <c r="W99" s="317"/>
      <c r="X99" s="349"/>
    </row>
    <row r="100" spans="1:24" s="360" customFormat="1" x14ac:dyDescent="0.25">
      <c r="A100" s="329"/>
      <c r="B100" s="326"/>
      <c r="C100" s="349"/>
      <c r="D100" s="349"/>
      <c r="E100" s="349"/>
      <c r="F100" s="330"/>
      <c r="G100" s="349"/>
      <c r="H100" s="6"/>
      <c r="I100" s="6"/>
      <c r="J100" s="6"/>
      <c r="K100" s="6"/>
      <c r="L100" s="6"/>
      <c r="M100" s="349"/>
      <c r="N100" s="6"/>
      <c r="O100" s="349"/>
      <c r="P100" s="349"/>
      <c r="Q100" s="349"/>
      <c r="R100" s="349"/>
      <c r="S100" s="317"/>
      <c r="T100" s="317"/>
      <c r="U100" s="317"/>
      <c r="V100" s="317"/>
      <c r="W100" s="317"/>
      <c r="X100" s="349"/>
    </row>
    <row r="101" spans="1:24" s="360" customFormat="1" x14ac:dyDescent="0.25">
      <c r="A101" s="331"/>
      <c r="B101" s="332"/>
      <c r="C101" s="349"/>
      <c r="D101" s="349"/>
      <c r="E101" s="349"/>
      <c r="F101" s="322"/>
      <c r="G101" s="327"/>
      <c r="H101" s="6"/>
      <c r="I101" s="6"/>
      <c r="J101" s="135"/>
      <c r="K101" s="6"/>
      <c r="L101" s="6"/>
      <c r="M101" s="349"/>
      <c r="N101" s="6"/>
      <c r="O101" s="349"/>
      <c r="P101" s="349"/>
      <c r="Q101" s="349"/>
      <c r="R101" s="349"/>
      <c r="S101" s="549"/>
      <c r="T101" s="549"/>
      <c r="U101" s="549"/>
      <c r="V101" s="317"/>
      <c r="W101" s="317"/>
      <c r="X101" s="349"/>
    </row>
    <row r="102" spans="1:24" s="360" customFormat="1" x14ac:dyDescent="0.25">
      <c r="A102" s="329"/>
      <c r="B102" s="326"/>
      <c r="C102" s="349"/>
      <c r="D102" s="349"/>
      <c r="E102" s="349"/>
      <c r="F102" s="330"/>
      <c r="G102" s="349"/>
      <c r="H102" s="6"/>
      <c r="I102" s="6"/>
      <c r="J102" s="6"/>
      <c r="K102" s="6"/>
      <c r="L102" s="6"/>
      <c r="M102" s="349"/>
      <c r="N102" s="135"/>
      <c r="O102" s="358"/>
      <c r="P102" s="349"/>
      <c r="Q102" s="349"/>
      <c r="R102" s="349"/>
      <c r="S102" s="549"/>
      <c r="T102" s="549"/>
      <c r="U102" s="549"/>
      <c r="V102" s="317"/>
      <c r="W102" s="317"/>
      <c r="X102" s="349"/>
    </row>
    <row r="103" spans="1:24" s="360" customFormat="1" x14ac:dyDescent="0.25">
      <c r="A103" s="329"/>
      <c r="B103" s="326"/>
      <c r="C103" s="349"/>
      <c r="D103" s="349"/>
      <c r="E103" s="349"/>
      <c r="F103" s="330"/>
      <c r="G103" s="349"/>
      <c r="H103" s="6"/>
      <c r="I103" s="6"/>
      <c r="J103" s="6"/>
      <c r="K103" s="6"/>
      <c r="L103" s="6"/>
      <c r="M103" s="349"/>
      <c r="N103" s="135"/>
      <c r="O103" s="358"/>
      <c r="P103" s="361"/>
      <c r="Q103" s="361"/>
      <c r="R103" s="361"/>
      <c r="S103" s="549"/>
      <c r="T103" s="549"/>
      <c r="U103" s="549"/>
      <c r="V103" s="317"/>
      <c r="W103" s="317"/>
      <c r="X103" s="349"/>
    </row>
    <row r="104" spans="1:24" s="360" customFormat="1" x14ac:dyDescent="0.25">
      <c r="A104" s="329"/>
      <c r="B104" s="326"/>
      <c r="C104" s="349"/>
      <c r="D104" s="349"/>
      <c r="E104" s="349"/>
      <c r="F104" s="330"/>
      <c r="G104" s="349"/>
      <c r="H104" s="6"/>
      <c r="I104" s="6"/>
      <c r="J104" s="6"/>
      <c r="K104" s="6"/>
      <c r="L104" s="6"/>
      <c r="M104" s="349"/>
      <c r="N104" s="6"/>
      <c r="O104" s="349"/>
      <c r="P104" s="349"/>
      <c r="Q104" s="349"/>
      <c r="R104" s="349"/>
      <c r="S104" s="317"/>
      <c r="T104" s="317"/>
      <c r="U104" s="317"/>
      <c r="V104" s="317"/>
      <c r="W104" s="317"/>
      <c r="X104" s="349"/>
    </row>
    <row r="105" spans="1:24" s="360" customFormat="1" x14ac:dyDescent="0.25">
      <c r="A105" s="331"/>
      <c r="B105" s="332"/>
      <c r="C105" s="349"/>
      <c r="D105" s="349"/>
      <c r="E105" s="349"/>
      <c r="F105" s="322"/>
      <c r="G105" s="327"/>
      <c r="H105" s="6"/>
      <c r="I105" s="6"/>
      <c r="J105" s="135"/>
      <c r="K105" s="6"/>
      <c r="L105" s="6"/>
      <c r="M105" s="349"/>
      <c r="N105" s="6"/>
      <c r="O105" s="349"/>
      <c r="P105" s="349"/>
      <c r="Q105" s="349"/>
      <c r="R105" s="349"/>
      <c r="S105" s="549"/>
      <c r="T105" s="549"/>
      <c r="U105" s="549"/>
      <c r="V105" s="317"/>
      <c r="W105" s="317"/>
      <c r="X105" s="349"/>
    </row>
    <row r="106" spans="1:24" s="360" customFormat="1" x14ac:dyDescent="0.25">
      <c r="A106" s="329"/>
      <c r="B106" s="326"/>
      <c r="C106" s="349"/>
      <c r="D106" s="349"/>
      <c r="E106" s="349"/>
      <c r="F106" s="330"/>
      <c r="G106" s="349"/>
      <c r="H106" s="6"/>
      <c r="I106" s="6"/>
      <c r="J106" s="6"/>
      <c r="K106" s="6"/>
      <c r="L106" s="6"/>
      <c r="M106" s="349"/>
      <c r="N106" s="135"/>
      <c r="O106" s="358"/>
      <c r="P106" s="349"/>
      <c r="Q106" s="349"/>
      <c r="R106" s="349"/>
      <c r="S106" s="549"/>
      <c r="T106" s="549"/>
      <c r="U106" s="549"/>
      <c r="V106" s="317"/>
      <c r="W106" s="317"/>
      <c r="X106" s="349"/>
    </row>
    <row r="107" spans="1:24" s="360" customFormat="1" x14ac:dyDescent="0.25">
      <c r="A107" s="329"/>
      <c r="B107" s="326"/>
      <c r="C107" s="349"/>
      <c r="D107" s="349"/>
      <c r="E107" s="349"/>
      <c r="F107" s="330"/>
      <c r="G107" s="349"/>
      <c r="H107" s="6"/>
      <c r="I107" s="6"/>
      <c r="J107" s="6"/>
      <c r="K107" s="6"/>
      <c r="L107" s="6"/>
      <c r="M107" s="349"/>
      <c r="N107" s="135"/>
      <c r="O107" s="358"/>
      <c r="P107" s="361"/>
      <c r="Q107" s="361"/>
      <c r="R107" s="361"/>
      <c r="S107" s="549"/>
      <c r="T107" s="549"/>
      <c r="U107" s="549"/>
      <c r="V107" s="317"/>
      <c r="W107" s="317"/>
      <c r="X107" s="349"/>
    </row>
    <row r="108" spans="1:24" s="360" customFormat="1" x14ac:dyDescent="0.25">
      <c r="A108" s="351"/>
      <c r="B108" s="326"/>
      <c r="C108" s="349"/>
      <c r="D108" s="349"/>
      <c r="E108" s="349"/>
      <c r="F108" s="330"/>
      <c r="G108" s="349"/>
      <c r="H108" s="6"/>
      <c r="I108" s="6"/>
      <c r="J108" s="6"/>
      <c r="K108" s="6"/>
      <c r="L108" s="6"/>
      <c r="M108" s="349"/>
      <c r="N108" s="6"/>
      <c r="O108" s="349"/>
      <c r="P108" s="349"/>
      <c r="Q108" s="349"/>
      <c r="R108" s="349"/>
      <c r="S108" s="317"/>
      <c r="T108" s="317"/>
      <c r="U108" s="317"/>
      <c r="V108" s="317"/>
      <c r="W108" s="317"/>
      <c r="X108" s="349"/>
    </row>
    <row r="109" spans="1:24" s="360" customFormat="1" ht="14.25" customHeight="1" x14ac:dyDescent="0.25">
      <c r="A109" s="370"/>
      <c r="B109" s="332"/>
      <c r="C109" s="349"/>
      <c r="D109" s="349"/>
      <c r="E109" s="349"/>
      <c r="F109" s="322"/>
      <c r="G109" s="327"/>
      <c r="H109" s="6"/>
      <c r="I109" s="6"/>
      <c r="J109" s="135"/>
      <c r="K109" s="6"/>
      <c r="L109" s="6"/>
      <c r="M109" s="349"/>
      <c r="N109" s="6"/>
      <c r="O109" s="349"/>
      <c r="P109" s="349"/>
      <c r="Q109" s="349"/>
      <c r="R109" s="349"/>
      <c r="S109" s="549"/>
      <c r="T109" s="549"/>
      <c r="U109" s="549"/>
      <c r="V109" s="317"/>
      <c r="W109" s="317"/>
      <c r="X109" s="349"/>
    </row>
    <row r="110" spans="1:24" s="360" customFormat="1" x14ac:dyDescent="0.25">
      <c r="A110" s="351"/>
      <c r="B110" s="326"/>
      <c r="C110" s="349"/>
      <c r="D110" s="349"/>
      <c r="E110" s="349"/>
      <c r="F110" s="330"/>
      <c r="G110" s="349"/>
      <c r="H110" s="6"/>
      <c r="I110" s="6"/>
      <c r="J110" s="6"/>
      <c r="K110" s="6"/>
      <c r="L110" s="6"/>
      <c r="M110" s="349"/>
      <c r="N110" s="135"/>
      <c r="O110" s="358"/>
      <c r="P110" s="361"/>
      <c r="Q110" s="361"/>
      <c r="R110" s="361"/>
      <c r="S110" s="549"/>
      <c r="T110" s="549"/>
      <c r="U110" s="549"/>
      <c r="V110" s="317"/>
      <c r="W110" s="317"/>
      <c r="X110" s="349"/>
    </row>
    <row r="111" spans="1:24" s="360" customFormat="1" x14ac:dyDescent="0.25">
      <c r="A111" s="351"/>
      <c r="B111" s="326"/>
      <c r="C111" s="349"/>
      <c r="D111" s="349"/>
      <c r="E111" s="349"/>
      <c r="F111" s="330"/>
      <c r="G111" s="349"/>
      <c r="H111" s="6"/>
      <c r="I111" s="6"/>
      <c r="J111" s="6"/>
      <c r="K111" s="6"/>
      <c r="L111" s="6"/>
      <c r="M111" s="349"/>
      <c r="N111" s="135"/>
      <c r="O111" s="358"/>
      <c r="P111" s="349"/>
      <c r="Q111" s="349"/>
      <c r="R111" s="349"/>
      <c r="S111" s="549"/>
      <c r="T111" s="549"/>
      <c r="U111" s="549"/>
      <c r="V111" s="317"/>
      <c r="W111" s="317"/>
      <c r="X111" s="349"/>
    </row>
    <row r="112" spans="1:24" s="360" customFormat="1" x14ac:dyDescent="0.25">
      <c r="A112" s="351"/>
      <c r="B112" s="326"/>
      <c r="C112" s="349"/>
      <c r="D112" s="349"/>
      <c r="E112" s="349"/>
      <c r="F112" s="330"/>
      <c r="G112" s="349"/>
      <c r="H112" s="6"/>
      <c r="I112" s="6"/>
      <c r="J112" s="6"/>
      <c r="K112" s="6"/>
      <c r="L112" s="6"/>
      <c r="M112" s="349"/>
      <c r="N112" s="6"/>
      <c r="O112" s="349"/>
      <c r="P112" s="349"/>
      <c r="Q112" s="349"/>
      <c r="R112" s="349"/>
      <c r="S112" s="317"/>
      <c r="T112" s="317"/>
      <c r="U112" s="317"/>
      <c r="V112" s="317"/>
      <c r="W112" s="317"/>
      <c r="X112" s="349"/>
    </row>
    <row r="113" spans="1:24" s="360" customFormat="1" ht="14.25" customHeight="1" x14ac:dyDescent="0.25">
      <c r="A113" s="334"/>
      <c r="B113" s="332"/>
      <c r="C113" s="349"/>
      <c r="D113" s="349"/>
      <c r="E113" s="349"/>
      <c r="F113" s="322"/>
      <c r="G113" s="327"/>
      <c r="H113" s="6"/>
      <c r="I113" s="6"/>
      <c r="J113" s="135"/>
      <c r="K113" s="6"/>
      <c r="L113" s="6"/>
      <c r="M113" s="349"/>
      <c r="N113" s="6"/>
      <c r="O113" s="349"/>
      <c r="P113" s="349"/>
      <c r="Q113" s="349"/>
      <c r="R113" s="349"/>
      <c r="S113" s="549"/>
      <c r="T113" s="549"/>
      <c r="U113" s="549"/>
      <c r="V113" s="317"/>
      <c r="W113" s="317"/>
      <c r="X113" s="349"/>
    </row>
    <row r="114" spans="1:24" s="360" customFormat="1" x14ac:dyDescent="0.25">
      <c r="A114" s="335"/>
      <c r="B114" s="336"/>
      <c r="C114" s="349"/>
      <c r="D114" s="349"/>
      <c r="E114" s="349"/>
      <c r="F114" s="337"/>
      <c r="G114" s="349"/>
      <c r="H114" s="6"/>
      <c r="I114" s="6"/>
      <c r="J114" s="6"/>
      <c r="K114" s="6"/>
      <c r="L114" s="6"/>
      <c r="M114" s="349"/>
      <c r="N114" s="135"/>
      <c r="O114" s="358"/>
      <c r="P114" s="361"/>
      <c r="Q114" s="361"/>
      <c r="R114" s="361"/>
      <c r="S114" s="549"/>
      <c r="T114" s="549"/>
      <c r="U114" s="549"/>
      <c r="V114" s="317"/>
      <c r="W114" s="317"/>
      <c r="X114" s="349"/>
    </row>
    <row r="115" spans="1:24" s="360" customFormat="1" x14ac:dyDescent="0.25">
      <c r="A115" s="335"/>
      <c r="B115" s="338"/>
      <c r="C115" s="349"/>
      <c r="D115" s="349"/>
      <c r="E115" s="349"/>
      <c r="F115" s="339"/>
      <c r="G115" s="349"/>
      <c r="H115" s="6"/>
      <c r="I115" s="6"/>
      <c r="J115" s="6"/>
      <c r="K115" s="6"/>
      <c r="L115" s="6"/>
      <c r="M115" s="349"/>
      <c r="N115" s="135"/>
      <c r="O115" s="358"/>
      <c r="P115" s="349"/>
      <c r="Q115" s="349"/>
      <c r="R115" s="349"/>
      <c r="S115" s="549"/>
      <c r="T115" s="549"/>
      <c r="U115" s="549"/>
      <c r="V115" s="317"/>
      <c r="W115" s="317"/>
      <c r="X115" s="349"/>
    </row>
    <row r="116" spans="1:24" s="360" customFormat="1" x14ac:dyDescent="0.25">
      <c r="A116" s="329"/>
      <c r="B116" s="326"/>
      <c r="C116" s="349"/>
      <c r="D116" s="349"/>
      <c r="E116" s="349"/>
      <c r="F116" s="330"/>
      <c r="G116" s="349"/>
      <c r="H116" s="6"/>
      <c r="I116" s="6"/>
      <c r="J116" s="6"/>
      <c r="K116" s="6"/>
      <c r="L116" s="6"/>
      <c r="M116" s="349"/>
      <c r="N116" s="6"/>
      <c r="O116" s="349"/>
      <c r="P116" s="349"/>
      <c r="Q116" s="349"/>
      <c r="R116" s="349"/>
      <c r="S116" s="317"/>
      <c r="T116" s="317"/>
      <c r="U116" s="317"/>
      <c r="V116" s="317"/>
      <c r="W116" s="317"/>
      <c r="X116" s="349"/>
    </row>
    <row r="117" spans="1:24" s="360" customFormat="1" ht="14.25" customHeight="1" x14ac:dyDescent="0.25">
      <c r="A117" s="341"/>
      <c r="B117" s="332"/>
      <c r="C117" s="349"/>
      <c r="D117" s="349"/>
      <c r="E117" s="349"/>
      <c r="F117" s="322"/>
      <c r="G117" s="327"/>
      <c r="H117" s="6"/>
      <c r="I117" s="6"/>
      <c r="J117" s="135"/>
      <c r="K117" s="6"/>
      <c r="L117" s="6"/>
      <c r="M117" s="349"/>
      <c r="N117" s="6"/>
      <c r="O117" s="349"/>
      <c r="P117" s="349"/>
      <c r="Q117" s="349"/>
      <c r="R117" s="349"/>
      <c r="S117" s="549"/>
      <c r="T117" s="549"/>
      <c r="U117" s="549"/>
      <c r="V117" s="317"/>
      <c r="W117" s="317"/>
      <c r="X117" s="349"/>
    </row>
    <row r="118" spans="1:24" s="360" customFormat="1" x14ac:dyDescent="0.25">
      <c r="A118" s="335"/>
      <c r="B118" s="338"/>
      <c r="C118" s="349"/>
      <c r="D118" s="349"/>
      <c r="E118" s="349"/>
      <c r="F118" s="339"/>
      <c r="G118" s="349"/>
      <c r="H118" s="6"/>
      <c r="I118" s="6"/>
      <c r="J118" s="6"/>
      <c r="K118" s="6"/>
      <c r="L118" s="6"/>
      <c r="M118" s="349"/>
      <c r="N118" s="135"/>
      <c r="O118" s="358"/>
      <c r="P118" s="361"/>
      <c r="Q118" s="361"/>
      <c r="R118" s="361"/>
      <c r="S118" s="549"/>
      <c r="T118" s="549"/>
      <c r="U118" s="549"/>
      <c r="V118" s="317"/>
      <c r="W118" s="317"/>
      <c r="X118" s="349"/>
    </row>
    <row r="119" spans="1:24" s="360" customFormat="1" x14ac:dyDescent="0.25">
      <c r="A119" s="335"/>
      <c r="B119" s="338"/>
      <c r="C119" s="349"/>
      <c r="D119" s="349"/>
      <c r="E119" s="349"/>
      <c r="F119" s="339"/>
      <c r="G119" s="349"/>
      <c r="H119" s="6"/>
      <c r="I119" s="6"/>
      <c r="J119" s="6"/>
      <c r="K119" s="6"/>
      <c r="L119" s="6"/>
      <c r="M119" s="349"/>
      <c r="N119" s="135"/>
      <c r="O119" s="358"/>
      <c r="P119" s="349"/>
      <c r="Q119" s="349"/>
      <c r="R119" s="349"/>
      <c r="S119" s="549"/>
      <c r="T119" s="549"/>
      <c r="U119" s="549"/>
      <c r="V119" s="317"/>
      <c r="W119" s="317"/>
      <c r="X119" s="349"/>
    </row>
    <row r="120" spans="1:24" s="360" customFormat="1" x14ac:dyDescent="0.25">
      <c r="A120" s="548"/>
      <c r="B120" s="548"/>
      <c r="C120" s="548"/>
      <c r="D120" s="548"/>
      <c r="E120" s="548"/>
      <c r="F120" s="548"/>
      <c r="G120" s="548"/>
      <c r="H120" s="548"/>
      <c r="I120" s="548"/>
      <c r="J120" s="548"/>
      <c r="K120" s="548"/>
      <c r="L120" s="548"/>
      <c r="M120" s="548"/>
      <c r="N120" s="548"/>
      <c r="O120" s="548"/>
      <c r="P120" s="548"/>
      <c r="Q120" s="548"/>
      <c r="R120" s="548"/>
      <c r="S120" s="548"/>
      <c r="T120" s="548"/>
      <c r="U120" s="548"/>
      <c r="V120" s="548"/>
      <c r="W120" s="548"/>
      <c r="X120" s="548"/>
    </row>
    <row r="121" spans="1:24" s="360" customFormat="1" ht="14.25" customHeight="1" x14ac:dyDescent="0.25">
      <c r="A121" s="341"/>
      <c r="B121" s="332"/>
      <c r="C121" s="349"/>
      <c r="D121" s="349"/>
      <c r="E121" s="349"/>
      <c r="F121" s="322"/>
      <c r="G121" s="327"/>
      <c r="H121" s="6"/>
      <c r="I121" s="6"/>
      <c r="J121" s="135"/>
      <c r="K121" s="6"/>
      <c r="L121" s="6"/>
      <c r="M121" s="349"/>
      <c r="N121" s="6"/>
      <c r="O121" s="349"/>
      <c r="P121" s="349"/>
      <c r="Q121" s="349"/>
      <c r="R121" s="349"/>
      <c r="S121" s="549"/>
      <c r="T121" s="549"/>
      <c r="U121" s="549"/>
      <c r="V121" s="317"/>
      <c r="W121" s="317"/>
      <c r="X121" s="349"/>
    </row>
    <row r="122" spans="1:24" s="360" customFormat="1" x14ac:dyDescent="0.25">
      <c r="A122" s="335"/>
      <c r="B122" s="338"/>
      <c r="C122" s="349"/>
      <c r="D122" s="349"/>
      <c r="E122" s="349"/>
      <c r="F122" s="339"/>
      <c r="G122" s="349"/>
      <c r="H122" s="6"/>
      <c r="I122" s="6"/>
      <c r="J122" s="6"/>
      <c r="K122" s="6"/>
      <c r="L122" s="6"/>
      <c r="M122" s="349"/>
      <c r="N122" s="135"/>
      <c r="O122" s="358"/>
      <c r="P122" s="361"/>
      <c r="Q122" s="361"/>
      <c r="R122" s="361"/>
      <c r="S122" s="549"/>
      <c r="T122" s="549"/>
      <c r="U122" s="549"/>
      <c r="V122" s="317"/>
      <c r="W122" s="317"/>
      <c r="X122" s="349"/>
    </row>
    <row r="123" spans="1:24" s="360" customFormat="1" x14ac:dyDescent="0.25">
      <c r="A123" s="335"/>
      <c r="B123" s="338"/>
      <c r="C123" s="349"/>
      <c r="D123" s="349"/>
      <c r="E123" s="349"/>
      <c r="F123" s="339"/>
      <c r="G123" s="349"/>
      <c r="H123" s="6"/>
      <c r="I123" s="6"/>
      <c r="J123" s="6"/>
      <c r="K123" s="6"/>
      <c r="L123" s="6"/>
      <c r="M123" s="349"/>
      <c r="N123" s="135"/>
      <c r="O123" s="358"/>
      <c r="P123" s="349"/>
      <c r="Q123" s="349"/>
      <c r="R123" s="349"/>
      <c r="S123" s="549"/>
      <c r="T123" s="549"/>
      <c r="U123" s="549"/>
      <c r="V123" s="317"/>
      <c r="W123" s="317"/>
      <c r="X123" s="349"/>
    </row>
    <row r="124" spans="1:24" s="360" customFormat="1" x14ac:dyDescent="0.25">
      <c r="A124" s="351"/>
      <c r="B124" s="326"/>
      <c r="C124" s="349"/>
      <c r="D124" s="349"/>
      <c r="E124" s="349"/>
      <c r="F124" s="330"/>
      <c r="G124" s="349"/>
      <c r="H124" s="6"/>
      <c r="I124" s="6"/>
      <c r="J124" s="6"/>
      <c r="K124" s="6"/>
      <c r="L124" s="6"/>
      <c r="M124" s="349"/>
      <c r="N124" s="6"/>
      <c r="O124" s="349"/>
      <c r="P124" s="349"/>
      <c r="Q124" s="349"/>
      <c r="R124" s="349"/>
      <c r="S124" s="317"/>
      <c r="T124" s="317"/>
      <c r="U124" s="317"/>
      <c r="V124" s="317"/>
      <c r="W124" s="317"/>
      <c r="X124" s="349"/>
    </row>
    <row r="125" spans="1:24" s="360" customFormat="1" ht="14.25" customHeight="1" x14ac:dyDescent="0.25">
      <c r="A125" s="341"/>
      <c r="B125" s="332"/>
      <c r="C125" s="349"/>
      <c r="D125" s="349"/>
      <c r="E125" s="349"/>
      <c r="F125" s="322"/>
      <c r="G125" s="327"/>
      <c r="H125" s="6"/>
      <c r="I125" s="6"/>
      <c r="J125" s="135"/>
      <c r="K125" s="6"/>
      <c r="L125" s="6"/>
      <c r="M125" s="349"/>
      <c r="N125" s="6"/>
      <c r="O125" s="349"/>
      <c r="P125" s="349"/>
      <c r="Q125" s="349"/>
      <c r="R125" s="349"/>
      <c r="S125" s="549"/>
      <c r="T125" s="549"/>
      <c r="U125" s="549"/>
      <c r="V125" s="317"/>
      <c r="W125" s="317"/>
      <c r="X125" s="349"/>
    </row>
    <row r="126" spans="1:24" s="360" customFormat="1" x14ac:dyDescent="0.25">
      <c r="A126" s="335"/>
      <c r="B126" s="338"/>
      <c r="C126" s="349"/>
      <c r="D126" s="349"/>
      <c r="E126" s="349"/>
      <c r="F126" s="339"/>
      <c r="G126" s="349"/>
      <c r="H126" s="6"/>
      <c r="I126" s="6"/>
      <c r="J126" s="6"/>
      <c r="K126" s="6"/>
      <c r="L126" s="6"/>
      <c r="M126" s="349"/>
      <c r="N126" s="135"/>
      <c r="O126" s="358"/>
      <c r="P126" s="361"/>
      <c r="Q126" s="361"/>
      <c r="R126" s="361"/>
      <c r="S126" s="549"/>
      <c r="T126" s="549"/>
      <c r="U126" s="549"/>
      <c r="V126" s="317"/>
      <c r="W126" s="317"/>
      <c r="X126" s="349"/>
    </row>
    <row r="127" spans="1:24" s="360" customFormat="1" x14ac:dyDescent="0.25">
      <c r="A127" s="335"/>
      <c r="B127" s="338"/>
      <c r="C127" s="349"/>
      <c r="D127" s="349"/>
      <c r="E127" s="349"/>
      <c r="F127" s="339"/>
      <c r="G127" s="349"/>
      <c r="H127" s="6"/>
      <c r="I127" s="6"/>
      <c r="J127" s="6"/>
      <c r="K127" s="6"/>
      <c r="L127" s="6"/>
      <c r="M127" s="349"/>
      <c r="N127" s="135"/>
      <c r="O127" s="358"/>
      <c r="P127" s="349"/>
      <c r="Q127" s="349"/>
      <c r="R127" s="349"/>
      <c r="S127" s="549"/>
      <c r="T127" s="549"/>
      <c r="U127" s="549"/>
      <c r="V127" s="317"/>
      <c r="W127" s="317"/>
      <c r="X127" s="349"/>
    </row>
    <row r="128" spans="1:24" s="360" customFormat="1" x14ac:dyDescent="0.25">
      <c r="A128" s="351"/>
      <c r="B128" s="326"/>
      <c r="C128" s="349"/>
      <c r="D128" s="349"/>
      <c r="E128" s="349"/>
      <c r="F128" s="330"/>
      <c r="G128" s="349"/>
      <c r="H128" s="6"/>
      <c r="I128" s="6"/>
      <c r="J128" s="6"/>
      <c r="K128" s="6"/>
      <c r="L128" s="6"/>
      <c r="M128" s="349"/>
      <c r="N128" s="6"/>
      <c r="O128" s="349"/>
      <c r="P128" s="349"/>
      <c r="Q128" s="349"/>
      <c r="R128" s="349"/>
      <c r="S128" s="317"/>
      <c r="T128" s="317"/>
      <c r="U128" s="317"/>
      <c r="V128" s="317"/>
      <c r="W128" s="317"/>
      <c r="X128" s="349"/>
    </row>
    <row r="129" spans="1:24" s="360" customFormat="1" ht="14.25" customHeight="1" x14ac:dyDescent="0.25">
      <c r="A129" s="341"/>
      <c r="B129" s="332"/>
      <c r="C129" s="349"/>
      <c r="D129" s="349"/>
      <c r="E129" s="349"/>
      <c r="F129" s="322"/>
      <c r="G129" s="349"/>
      <c r="H129" s="6"/>
      <c r="I129" s="6"/>
      <c r="J129" s="135"/>
      <c r="K129" s="6"/>
      <c r="L129" s="6"/>
      <c r="M129" s="349"/>
      <c r="N129" s="6"/>
      <c r="O129" s="349"/>
      <c r="P129" s="349"/>
      <c r="Q129" s="349"/>
      <c r="R129" s="349"/>
      <c r="S129" s="550"/>
      <c r="T129" s="550"/>
      <c r="U129" s="550"/>
      <c r="V129" s="317"/>
      <c r="W129" s="317"/>
      <c r="X129" s="349"/>
    </row>
    <row r="130" spans="1:24" s="360" customFormat="1" x14ac:dyDescent="0.25">
      <c r="A130" s="335"/>
      <c r="B130" s="338"/>
      <c r="C130" s="349"/>
      <c r="D130" s="349"/>
      <c r="E130" s="349"/>
      <c r="F130" s="339"/>
      <c r="G130" s="349"/>
      <c r="H130" s="6"/>
      <c r="I130" s="6"/>
      <c r="J130" s="6"/>
      <c r="K130" s="6"/>
      <c r="L130" s="6"/>
      <c r="M130" s="349"/>
      <c r="N130" s="135"/>
      <c r="O130" s="358"/>
      <c r="P130" s="361"/>
      <c r="Q130" s="361"/>
      <c r="R130" s="361"/>
      <c r="S130" s="550"/>
      <c r="T130" s="550"/>
      <c r="U130" s="550"/>
      <c r="V130" s="317"/>
      <c r="W130" s="317"/>
      <c r="X130" s="349"/>
    </row>
    <row r="131" spans="1:24" s="360" customFormat="1" x14ac:dyDescent="0.25">
      <c r="A131" s="351"/>
      <c r="B131" s="326"/>
      <c r="C131" s="349"/>
      <c r="D131" s="349"/>
      <c r="E131" s="349"/>
      <c r="F131" s="330"/>
      <c r="G131" s="349"/>
      <c r="H131" s="6"/>
      <c r="I131" s="6"/>
      <c r="J131" s="6"/>
      <c r="K131" s="6"/>
      <c r="L131" s="6"/>
      <c r="M131" s="349"/>
      <c r="N131" s="6"/>
      <c r="O131" s="349"/>
      <c r="P131" s="349"/>
      <c r="Q131" s="349"/>
      <c r="R131" s="349"/>
      <c r="S131" s="317"/>
      <c r="T131" s="317"/>
      <c r="U131" s="317"/>
      <c r="V131" s="317"/>
      <c r="W131" s="317"/>
      <c r="X131" s="349"/>
    </row>
    <row r="132" spans="1:24" s="360" customFormat="1" ht="14.25" customHeight="1" x14ac:dyDescent="0.25">
      <c r="A132" s="334"/>
      <c r="B132" s="332"/>
      <c r="C132" s="349"/>
      <c r="D132" s="349"/>
      <c r="E132" s="349"/>
      <c r="F132" s="322"/>
      <c r="G132" s="327"/>
      <c r="H132" s="6"/>
      <c r="I132" s="6"/>
      <c r="J132" s="135"/>
      <c r="K132" s="6"/>
      <c r="L132" s="6"/>
      <c r="M132" s="349"/>
      <c r="N132" s="6"/>
      <c r="O132" s="349"/>
      <c r="P132" s="349"/>
      <c r="Q132" s="349"/>
      <c r="R132" s="349"/>
      <c r="S132" s="549"/>
      <c r="T132" s="549"/>
      <c r="U132" s="549"/>
      <c r="V132" s="317"/>
      <c r="W132" s="317"/>
      <c r="X132" s="349"/>
    </row>
    <row r="133" spans="1:24" s="360" customFormat="1" x14ac:dyDescent="0.25">
      <c r="A133" s="335"/>
      <c r="B133" s="336"/>
      <c r="C133" s="349"/>
      <c r="D133" s="349"/>
      <c r="E133" s="349"/>
      <c r="F133" s="337"/>
      <c r="G133" s="349"/>
      <c r="H133" s="6"/>
      <c r="I133" s="6"/>
      <c r="J133" s="6"/>
      <c r="K133" s="6"/>
      <c r="L133" s="6"/>
      <c r="M133" s="349"/>
      <c r="N133" s="135"/>
      <c r="O133" s="358"/>
      <c r="P133" s="361"/>
      <c r="Q133" s="361"/>
      <c r="R133" s="361"/>
      <c r="S133" s="549"/>
      <c r="T133" s="549"/>
      <c r="U133" s="549"/>
      <c r="V133" s="317"/>
      <c r="W133" s="317"/>
      <c r="X133" s="349"/>
    </row>
    <row r="134" spans="1:24" s="360" customFormat="1" x14ac:dyDescent="0.25">
      <c r="A134" s="335"/>
      <c r="B134" s="338"/>
      <c r="C134" s="349"/>
      <c r="D134" s="349"/>
      <c r="E134" s="349"/>
      <c r="F134" s="339"/>
      <c r="G134" s="349"/>
      <c r="H134" s="6"/>
      <c r="I134" s="6"/>
      <c r="J134" s="6"/>
      <c r="K134" s="6"/>
      <c r="L134" s="6"/>
      <c r="M134" s="349"/>
      <c r="N134" s="135"/>
      <c r="O134" s="358"/>
      <c r="P134" s="349"/>
      <c r="Q134" s="349"/>
      <c r="R134" s="349"/>
      <c r="S134" s="549"/>
      <c r="T134" s="549"/>
      <c r="U134" s="549"/>
      <c r="V134" s="317"/>
      <c r="W134" s="317"/>
      <c r="X134" s="349"/>
    </row>
    <row r="135" spans="1:24" s="360" customFormat="1" x14ac:dyDescent="0.25">
      <c r="A135" s="351"/>
      <c r="B135" s="326"/>
      <c r="C135" s="349"/>
      <c r="D135" s="349"/>
      <c r="E135" s="349"/>
      <c r="F135" s="330"/>
      <c r="G135" s="349"/>
      <c r="H135" s="6"/>
      <c r="I135" s="6"/>
      <c r="J135" s="6"/>
      <c r="K135" s="6"/>
      <c r="L135" s="6"/>
      <c r="M135" s="349"/>
      <c r="N135" s="6"/>
      <c r="O135" s="349"/>
      <c r="P135" s="349"/>
      <c r="Q135" s="349"/>
      <c r="R135" s="349"/>
      <c r="S135" s="317"/>
      <c r="T135" s="317"/>
      <c r="U135" s="317"/>
      <c r="V135" s="317"/>
      <c r="W135" s="317"/>
      <c r="X135" s="349"/>
    </row>
    <row r="136" spans="1:24" s="360" customFormat="1" ht="14.25" customHeight="1" x14ac:dyDescent="0.25">
      <c r="A136" s="334"/>
      <c r="B136" s="332"/>
      <c r="C136" s="349"/>
      <c r="D136" s="349"/>
      <c r="E136" s="349"/>
      <c r="F136" s="322"/>
      <c r="G136" s="327"/>
      <c r="H136" s="6"/>
      <c r="I136" s="6"/>
      <c r="J136" s="135"/>
      <c r="K136" s="6"/>
      <c r="L136" s="6"/>
      <c r="M136" s="349"/>
      <c r="N136" s="6"/>
      <c r="O136" s="349"/>
      <c r="P136" s="349"/>
      <c r="Q136" s="349"/>
      <c r="R136" s="349"/>
      <c r="S136" s="549"/>
      <c r="T136" s="549"/>
      <c r="U136" s="549"/>
      <c r="V136" s="317"/>
      <c r="W136" s="317"/>
      <c r="X136" s="349"/>
    </row>
    <row r="137" spans="1:24" s="360" customFormat="1" x14ac:dyDescent="0.25">
      <c r="A137" s="335"/>
      <c r="B137" s="336"/>
      <c r="C137" s="349"/>
      <c r="D137" s="349"/>
      <c r="E137" s="349"/>
      <c r="F137" s="337"/>
      <c r="G137" s="349"/>
      <c r="H137" s="6"/>
      <c r="I137" s="6"/>
      <c r="J137" s="6"/>
      <c r="K137" s="6"/>
      <c r="L137" s="6"/>
      <c r="M137" s="349"/>
      <c r="N137" s="135"/>
      <c r="O137" s="358"/>
      <c r="P137" s="361"/>
      <c r="Q137" s="361"/>
      <c r="R137" s="361"/>
      <c r="S137" s="549"/>
      <c r="T137" s="549"/>
      <c r="U137" s="549"/>
      <c r="V137" s="317"/>
      <c r="W137" s="317"/>
      <c r="X137" s="349"/>
    </row>
    <row r="138" spans="1:24" s="360" customFormat="1" x14ac:dyDescent="0.25">
      <c r="A138" s="335"/>
      <c r="B138" s="338"/>
      <c r="C138" s="349"/>
      <c r="D138" s="349"/>
      <c r="E138" s="349"/>
      <c r="F138" s="339"/>
      <c r="G138" s="349"/>
      <c r="H138" s="6"/>
      <c r="I138" s="6"/>
      <c r="J138" s="6"/>
      <c r="K138" s="6"/>
      <c r="L138" s="6"/>
      <c r="M138" s="349"/>
      <c r="N138" s="135"/>
      <c r="O138" s="358"/>
      <c r="P138" s="349"/>
      <c r="Q138" s="349"/>
      <c r="R138" s="349"/>
      <c r="S138" s="549"/>
      <c r="T138" s="549"/>
      <c r="U138" s="549"/>
      <c r="V138" s="317"/>
      <c r="W138" s="317"/>
      <c r="X138" s="349"/>
    </row>
    <row r="139" spans="1:24" s="360" customFormat="1" x14ac:dyDescent="0.25">
      <c r="A139" s="548"/>
      <c r="B139" s="548"/>
      <c r="C139" s="548"/>
      <c r="D139" s="548"/>
      <c r="E139" s="548"/>
      <c r="F139" s="548"/>
      <c r="G139" s="548"/>
      <c r="H139" s="548"/>
      <c r="I139" s="548"/>
      <c r="J139" s="548"/>
      <c r="K139" s="548"/>
      <c r="L139" s="548"/>
      <c r="M139" s="548"/>
      <c r="N139" s="548"/>
      <c r="O139" s="548"/>
      <c r="P139" s="548"/>
      <c r="Q139" s="548"/>
      <c r="R139" s="548"/>
      <c r="S139" s="548"/>
      <c r="T139" s="548"/>
      <c r="U139" s="548"/>
      <c r="V139" s="548"/>
      <c r="W139" s="548"/>
      <c r="X139" s="548"/>
    </row>
    <row r="140" spans="1:24" s="360" customFormat="1" ht="14.25" customHeight="1" x14ac:dyDescent="0.25">
      <c r="A140" s="341"/>
      <c r="B140" s="332"/>
      <c r="C140" s="349"/>
      <c r="D140" s="349"/>
      <c r="E140" s="349"/>
      <c r="F140" s="322"/>
      <c r="G140" s="327"/>
      <c r="H140" s="6"/>
      <c r="I140" s="6"/>
      <c r="J140" s="135"/>
      <c r="K140" s="6"/>
      <c r="L140" s="6"/>
      <c r="M140" s="349"/>
      <c r="N140" s="6"/>
      <c r="O140" s="349"/>
      <c r="P140" s="349"/>
      <c r="Q140" s="349"/>
      <c r="R140" s="349"/>
      <c r="S140" s="549"/>
      <c r="T140" s="549"/>
      <c r="U140" s="549"/>
      <c r="V140" s="317"/>
      <c r="W140" s="317"/>
      <c r="X140" s="349"/>
    </row>
    <row r="141" spans="1:24" s="360" customFormat="1" x14ac:dyDescent="0.25">
      <c r="A141" s="335"/>
      <c r="B141" s="338"/>
      <c r="C141" s="349"/>
      <c r="D141" s="349"/>
      <c r="E141" s="349"/>
      <c r="F141" s="339"/>
      <c r="G141" s="349"/>
      <c r="H141" s="6"/>
      <c r="I141" s="6"/>
      <c r="J141" s="6"/>
      <c r="K141" s="6"/>
      <c r="L141" s="6"/>
      <c r="M141" s="349"/>
      <c r="N141" s="135"/>
      <c r="O141" s="358"/>
      <c r="P141" s="361"/>
      <c r="Q141" s="361"/>
      <c r="R141" s="361"/>
      <c r="S141" s="549"/>
      <c r="T141" s="549"/>
      <c r="U141" s="549"/>
      <c r="V141" s="317"/>
      <c r="W141" s="317"/>
      <c r="X141" s="349"/>
    </row>
    <row r="142" spans="1:24" s="360" customFormat="1" x14ac:dyDescent="0.25">
      <c r="A142" s="335"/>
      <c r="B142" s="338"/>
      <c r="C142" s="349"/>
      <c r="D142" s="349"/>
      <c r="E142" s="349"/>
      <c r="F142" s="339"/>
      <c r="G142" s="349"/>
      <c r="H142" s="6"/>
      <c r="I142" s="6"/>
      <c r="J142" s="6"/>
      <c r="K142" s="6"/>
      <c r="L142" s="6"/>
      <c r="M142" s="349"/>
      <c r="N142" s="135"/>
      <c r="O142" s="358"/>
      <c r="P142" s="349"/>
      <c r="Q142" s="349"/>
      <c r="R142" s="349"/>
      <c r="S142" s="549"/>
      <c r="T142" s="549"/>
      <c r="U142" s="549"/>
      <c r="V142" s="317"/>
      <c r="W142" s="317"/>
      <c r="X142" s="349"/>
    </row>
    <row r="143" spans="1:24" s="360" customFormat="1" x14ac:dyDescent="0.25">
      <c r="A143" s="335"/>
      <c r="B143" s="338"/>
      <c r="C143" s="349"/>
      <c r="D143" s="349"/>
      <c r="E143" s="349"/>
      <c r="F143" s="339"/>
      <c r="G143" s="349"/>
      <c r="H143" s="6"/>
      <c r="I143" s="6"/>
      <c r="J143" s="6"/>
      <c r="K143" s="6"/>
      <c r="L143" s="6"/>
      <c r="M143" s="349"/>
      <c r="N143" s="6"/>
      <c r="O143" s="349"/>
      <c r="P143" s="349"/>
      <c r="Q143" s="349"/>
      <c r="R143" s="349"/>
      <c r="S143" s="317"/>
      <c r="T143" s="317"/>
      <c r="U143" s="317"/>
      <c r="V143" s="317"/>
      <c r="W143" s="317"/>
      <c r="X143" s="349"/>
    </row>
    <row r="144" spans="1:24" s="360" customFormat="1" ht="14.25" customHeight="1" x14ac:dyDescent="0.25">
      <c r="A144" s="341"/>
      <c r="B144" s="332"/>
      <c r="C144" s="349"/>
      <c r="D144" s="349"/>
      <c r="E144" s="349"/>
      <c r="F144" s="322"/>
      <c r="G144" s="327"/>
      <c r="H144" s="6"/>
      <c r="I144" s="6"/>
      <c r="J144" s="135"/>
      <c r="K144" s="6"/>
      <c r="L144" s="6"/>
      <c r="M144" s="349"/>
      <c r="N144" s="6"/>
      <c r="O144" s="349"/>
      <c r="P144" s="349"/>
      <c r="Q144" s="349"/>
      <c r="R144" s="349"/>
      <c r="S144" s="549"/>
      <c r="T144" s="549"/>
      <c r="U144" s="549"/>
      <c r="V144" s="317"/>
      <c r="W144" s="317"/>
      <c r="X144" s="349"/>
    </row>
    <row r="145" spans="1:24" s="360" customFormat="1" x14ac:dyDescent="0.25">
      <c r="A145" s="335"/>
      <c r="B145" s="338"/>
      <c r="C145" s="349"/>
      <c r="D145" s="349"/>
      <c r="E145" s="349"/>
      <c r="F145" s="339"/>
      <c r="G145" s="349"/>
      <c r="H145" s="6"/>
      <c r="I145" s="6"/>
      <c r="J145" s="6"/>
      <c r="K145" s="6"/>
      <c r="L145" s="6"/>
      <c r="M145" s="349"/>
      <c r="N145" s="135"/>
      <c r="O145" s="358"/>
      <c r="P145" s="361"/>
      <c r="Q145" s="361"/>
      <c r="R145" s="361"/>
      <c r="S145" s="549"/>
      <c r="T145" s="549"/>
      <c r="U145" s="549"/>
      <c r="V145" s="317"/>
      <c r="W145" s="317"/>
      <c r="X145" s="349"/>
    </row>
    <row r="146" spans="1:24" s="360" customFormat="1" x14ac:dyDescent="0.25">
      <c r="A146" s="335"/>
      <c r="B146" s="338"/>
      <c r="C146" s="349"/>
      <c r="D146" s="349"/>
      <c r="E146" s="349"/>
      <c r="F146" s="339"/>
      <c r="G146" s="349"/>
      <c r="H146" s="6"/>
      <c r="I146" s="6"/>
      <c r="J146" s="6"/>
      <c r="K146" s="6"/>
      <c r="L146" s="6"/>
      <c r="M146" s="349"/>
      <c r="N146" s="135"/>
      <c r="O146" s="358"/>
      <c r="P146" s="349"/>
      <c r="Q146" s="349"/>
      <c r="R146" s="349"/>
      <c r="S146" s="549"/>
      <c r="T146" s="549"/>
      <c r="U146" s="549"/>
      <c r="V146" s="317"/>
      <c r="W146" s="317"/>
      <c r="X146" s="349"/>
    </row>
    <row r="147" spans="1:24" s="360" customFormat="1" x14ac:dyDescent="0.25">
      <c r="A147" s="548"/>
      <c r="B147" s="548"/>
      <c r="C147" s="548"/>
      <c r="D147" s="548"/>
      <c r="E147" s="548"/>
      <c r="F147" s="548"/>
      <c r="G147" s="548"/>
      <c r="H147" s="548"/>
      <c r="I147" s="548"/>
      <c r="J147" s="548"/>
      <c r="K147" s="548"/>
      <c r="L147" s="548"/>
      <c r="M147" s="548"/>
      <c r="N147" s="548"/>
      <c r="O147" s="548"/>
      <c r="P147" s="548"/>
      <c r="Q147" s="548"/>
      <c r="R147" s="548"/>
      <c r="S147" s="548"/>
      <c r="T147" s="548"/>
      <c r="U147" s="548"/>
      <c r="V147" s="548"/>
      <c r="W147" s="548"/>
      <c r="X147" s="548"/>
    </row>
    <row r="148" spans="1:24" s="360" customFormat="1" ht="14.25" customHeight="1" x14ac:dyDescent="0.25">
      <c r="A148" s="341"/>
      <c r="B148" s="332"/>
      <c r="C148" s="349"/>
      <c r="D148" s="349"/>
      <c r="E148" s="349"/>
      <c r="F148" s="322"/>
      <c r="G148" s="349"/>
      <c r="H148" s="6"/>
      <c r="I148" s="6"/>
      <c r="J148" s="135"/>
      <c r="K148" s="6"/>
      <c r="L148" s="6"/>
      <c r="M148" s="349"/>
      <c r="N148" s="6"/>
      <c r="O148" s="349"/>
      <c r="P148" s="349"/>
      <c r="Q148" s="349"/>
      <c r="R148" s="349"/>
      <c r="S148" s="550"/>
      <c r="T148" s="550"/>
      <c r="U148" s="550"/>
      <c r="V148" s="317"/>
      <c r="W148" s="317"/>
      <c r="X148" s="349"/>
    </row>
    <row r="149" spans="1:24" s="360" customFormat="1" x14ac:dyDescent="0.25">
      <c r="A149" s="342"/>
      <c r="B149" s="338"/>
      <c r="C149" s="349"/>
      <c r="D149" s="349"/>
      <c r="E149" s="349"/>
      <c r="F149" s="339"/>
      <c r="G149" s="349"/>
      <c r="H149" s="6"/>
      <c r="I149" s="6"/>
      <c r="J149" s="6"/>
      <c r="K149" s="6"/>
      <c r="L149" s="6"/>
      <c r="M149" s="349"/>
      <c r="N149" s="135"/>
      <c r="O149" s="358"/>
      <c r="P149" s="361"/>
      <c r="Q149" s="361"/>
      <c r="R149" s="361"/>
      <c r="S149" s="550"/>
      <c r="T149" s="550"/>
      <c r="U149" s="550"/>
      <c r="V149" s="317"/>
      <c r="W149" s="317"/>
      <c r="X149" s="349"/>
    </row>
    <row r="150" spans="1:24" s="360" customFormat="1" x14ac:dyDescent="0.25">
      <c r="A150" s="548"/>
      <c r="B150" s="548"/>
      <c r="C150" s="548"/>
      <c r="D150" s="548"/>
      <c r="E150" s="548"/>
      <c r="F150" s="548"/>
      <c r="G150" s="548"/>
      <c r="H150" s="548"/>
      <c r="I150" s="548"/>
      <c r="J150" s="548"/>
      <c r="K150" s="548"/>
      <c r="L150" s="548"/>
      <c r="M150" s="548"/>
      <c r="N150" s="548"/>
      <c r="O150" s="548"/>
      <c r="P150" s="548"/>
      <c r="Q150" s="548"/>
      <c r="R150" s="548"/>
      <c r="S150" s="548"/>
      <c r="T150" s="548"/>
      <c r="U150" s="548"/>
      <c r="V150" s="548"/>
      <c r="W150" s="548"/>
      <c r="X150" s="548"/>
    </row>
    <row r="151" spans="1:24" s="360" customFormat="1" ht="14.25" customHeight="1" x14ac:dyDescent="0.25">
      <c r="A151" s="343"/>
      <c r="B151" s="332"/>
      <c r="C151" s="349"/>
      <c r="D151" s="349"/>
      <c r="E151" s="349"/>
      <c r="F151" s="322"/>
      <c r="G151" s="327"/>
      <c r="H151" s="6"/>
      <c r="I151" s="6"/>
      <c r="J151" s="135"/>
      <c r="K151" s="6"/>
      <c r="L151" s="6"/>
      <c r="M151" s="349"/>
      <c r="N151" s="6"/>
      <c r="O151" s="349"/>
      <c r="P151" s="349"/>
      <c r="Q151" s="349"/>
      <c r="R151" s="349"/>
      <c r="S151" s="549"/>
      <c r="T151" s="549"/>
      <c r="U151" s="549"/>
      <c r="V151" s="317"/>
      <c r="W151" s="317"/>
      <c r="X151" s="349"/>
    </row>
    <row r="152" spans="1:24" s="360" customFormat="1" x14ac:dyDescent="0.25">
      <c r="A152" s="344"/>
      <c r="B152" s="338"/>
      <c r="C152" s="349"/>
      <c r="D152" s="349"/>
      <c r="E152" s="349"/>
      <c r="F152" s="345"/>
      <c r="G152" s="349"/>
      <c r="H152" s="6"/>
      <c r="I152" s="6"/>
      <c r="J152" s="6"/>
      <c r="K152" s="6"/>
      <c r="L152" s="6"/>
      <c r="M152" s="349"/>
      <c r="N152" s="135"/>
      <c r="O152" s="358"/>
      <c r="P152" s="361"/>
      <c r="Q152" s="361"/>
      <c r="R152" s="361"/>
      <c r="S152" s="549"/>
      <c r="T152" s="549"/>
      <c r="U152" s="549"/>
      <c r="V152" s="317"/>
      <c r="W152" s="317"/>
      <c r="X152" s="349"/>
    </row>
    <row r="153" spans="1:24" s="360" customFormat="1" x14ac:dyDescent="0.25">
      <c r="A153" s="344"/>
      <c r="B153" s="338"/>
      <c r="C153" s="349"/>
      <c r="D153" s="349"/>
      <c r="E153" s="349"/>
      <c r="F153" s="345"/>
      <c r="G153" s="349"/>
      <c r="H153" s="6"/>
      <c r="I153" s="6"/>
      <c r="J153" s="6"/>
      <c r="K153" s="6"/>
      <c r="L153" s="6"/>
      <c r="M153" s="349"/>
      <c r="N153" s="135"/>
      <c r="O153" s="358"/>
      <c r="P153" s="349"/>
      <c r="Q153" s="349"/>
      <c r="R153" s="349"/>
      <c r="S153" s="549"/>
      <c r="T153" s="549"/>
      <c r="U153" s="549"/>
      <c r="V153" s="317"/>
      <c r="W153" s="317"/>
      <c r="X153" s="349"/>
    </row>
    <row r="154" spans="1:24" s="360" customFormat="1" x14ac:dyDescent="0.25">
      <c r="A154" s="362"/>
      <c r="B154" s="551"/>
      <c r="C154" s="551"/>
      <c r="D154" s="551"/>
      <c r="E154" s="551"/>
      <c r="F154" s="551"/>
      <c r="G154" s="551"/>
      <c r="H154" s="551"/>
      <c r="I154" s="551"/>
      <c r="J154" s="551"/>
      <c r="K154" s="551"/>
      <c r="L154" s="551"/>
      <c r="M154" s="551"/>
      <c r="N154" s="551"/>
      <c r="O154" s="551"/>
      <c r="P154" s="551"/>
      <c r="Q154" s="551"/>
      <c r="R154" s="551"/>
      <c r="S154" s="551"/>
      <c r="T154" s="551"/>
      <c r="U154" s="551"/>
      <c r="V154" s="551"/>
      <c r="W154" s="551"/>
      <c r="X154" s="551"/>
    </row>
    <row r="155" spans="1:24" s="360" customFormat="1" ht="14.25" customHeight="1" x14ac:dyDescent="0.25">
      <c r="A155" s="331"/>
      <c r="B155" s="332"/>
      <c r="C155" s="349"/>
      <c r="D155" s="349"/>
      <c r="E155" s="349"/>
      <c r="F155" s="322"/>
      <c r="G155" s="349"/>
      <c r="H155" s="6"/>
      <c r="I155" s="6"/>
      <c r="J155" s="135"/>
      <c r="K155" s="6"/>
      <c r="L155" s="6"/>
      <c r="M155" s="349"/>
      <c r="N155" s="6"/>
      <c r="O155" s="349"/>
      <c r="P155" s="349"/>
      <c r="Q155" s="349"/>
      <c r="R155" s="349"/>
      <c r="S155" s="550"/>
      <c r="T155" s="550"/>
      <c r="U155" s="550"/>
      <c r="V155" s="317"/>
      <c r="W155" s="317"/>
      <c r="X155" s="349"/>
    </row>
    <row r="156" spans="1:24" s="360" customFormat="1" x14ac:dyDescent="0.25">
      <c r="A156" s="346"/>
      <c r="B156" s="326"/>
      <c r="C156" s="349"/>
      <c r="D156" s="349"/>
      <c r="E156" s="349"/>
      <c r="F156" s="330"/>
      <c r="G156" s="349"/>
      <c r="H156" s="6"/>
      <c r="I156" s="6"/>
      <c r="J156" s="6"/>
      <c r="K156" s="6"/>
      <c r="L156" s="6"/>
      <c r="M156" s="349"/>
      <c r="N156" s="135"/>
      <c r="O156" s="358"/>
      <c r="P156" s="361"/>
      <c r="Q156" s="361"/>
      <c r="R156" s="361"/>
      <c r="S156" s="550"/>
      <c r="T156" s="550"/>
      <c r="U156" s="550"/>
      <c r="V156" s="317"/>
      <c r="W156" s="317"/>
      <c r="X156" s="349"/>
    </row>
    <row r="157" spans="1:24" s="360" customFormat="1" x14ac:dyDescent="0.25">
      <c r="A157" s="548"/>
      <c r="B157" s="548"/>
      <c r="C157" s="548"/>
      <c r="D157" s="548"/>
      <c r="E157" s="548"/>
      <c r="F157" s="548"/>
      <c r="G157" s="548"/>
      <c r="H157" s="548"/>
      <c r="I157" s="548"/>
      <c r="J157" s="548"/>
      <c r="K157" s="548"/>
      <c r="L157" s="548"/>
      <c r="M157" s="548"/>
      <c r="N157" s="548"/>
      <c r="O157" s="548"/>
      <c r="P157" s="548"/>
      <c r="Q157" s="548"/>
      <c r="R157" s="548"/>
      <c r="S157" s="548"/>
      <c r="T157" s="548"/>
      <c r="U157" s="548"/>
      <c r="V157" s="548"/>
      <c r="W157" s="548"/>
      <c r="X157" s="548"/>
    </row>
    <row r="158" spans="1:24" s="360" customFormat="1" ht="14.25" customHeight="1" x14ac:dyDescent="0.25">
      <c r="A158" s="334"/>
      <c r="B158" s="332"/>
      <c r="C158" s="349"/>
      <c r="D158" s="349"/>
      <c r="E158" s="349"/>
      <c r="F158" s="322"/>
      <c r="G158" s="349"/>
      <c r="H158" s="6"/>
      <c r="I158" s="6"/>
      <c r="J158" s="135"/>
      <c r="K158" s="6"/>
      <c r="L158" s="6"/>
      <c r="M158" s="349"/>
      <c r="N158" s="6"/>
      <c r="O158" s="349"/>
      <c r="P158" s="349"/>
      <c r="Q158" s="349"/>
      <c r="R158" s="349"/>
      <c r="S158" s="550"/>
      <c r="T158" s="550"/>
      <c r="U158" s="550"/>
      <c r="V158" s="317"/>
      <c r="W158" s="317"/>
      <c r="X158" s="349"/>
    </row>
    <row r="159" spans="1:24" s="360" customFormat="1" x14ac:dyDescent="0.25">
      <c r="A159" s="335"/>
      <c r="B159" s="338"/>
      <c r="C159" s="349"/>
      <c r="D159" s="349"/>
      <c r="E159" s="349"/>
      <c r="F159" s="339"/>
      <c r="G159" s="349"/>
      <c r="H159" s="6"/>
      <c r="I159" s="6"/>
      <c r="J159" s="6"/>
      <c r="K159" s="6"/>
      <c r="L159" s="6"/>
      <c r="M159" s="349"/>
      <c r="N159" s="135"/>
      <c r="O159" s="358"/>
      <c r="P159" s="361"/>
      <c r="Q159" s="361"/>
      <c r="R159" s="361"/>
      <c r="S159" s="550"/>
      <c r="T159" s="550"/>
      <c r="U159" s="550"/>
      <c r="V159" s="317"/>
      <c r="W159" s="317"/>
      <c r="X159" s="349"/>
    </row>
    <row r="160" spans="1:24" s="360" customFormat="1" x14ac:dyDescent="0.25">
      <c r="A160" s="548"/>
      <c r="B160" s="548"/>
      <c r="C160" s="548"/>
      <c r="D160" s="548"/>
      <c r="E160" s="548"/>
      <c r="F160" s="548"/>
      <c r="G160" s="548"/>
      <c r="H160" s="548"/>
      <c r="I160" s="548"/>
      <c r="J160" s="548"/>
      <c r="K160" s="548"/>
      <c r="L160" s="548"/>
      <c r="M160" s="548"/>
      <c r="N160" s="548"/>
      <c r="O160" s="548"/>
      <c r="P160" s="548"/>
      <c r="Q160" s="548"/>
      <c r="R160" s="548"/>
      <c r="S160" s="548"/>
      <c r="T160" s="548"/>
      <c r="U160" s="548"/>
      <c r="V160" s="548"/>
      <c r="W160" s="548"/>
      <c r="X160" s="548"/>
    </row>
    <row r="161" spans="1:24" s="360" customFormat="1" ht="14.25" customHeight="1" x14ac:dyDescent="0.25">
      <c r="A161" s="334"/>
      <c r="B161" s="332"/>
      <c r="C161" s="349"/>
      <c r="D161" s="349"/>
      <c r="E161" s="349"/>
      <c r="F161" s="322"/>
      <c r="G161" s="327"/>
      <c r="H161" s="6"/>
      <c r="I161" s="6"/>
      <c r="J161" s="135"/>
      <c r="K161" s="6"/>
      <c r="L161" s="6"/>
      <c r="M161" s="349"/>
      <c r="N161" s="6"/>
      <c r="O161" s="349"/>
      <c r="P161" s="349"/>
      <c r="Q161" s="349"/>
      <c r="R161" s="349"/>
      <c r="S161" s="549"/>
      <c r="T161" s="549"/>
      <c r="U161" s="549"/>
      <c r="V161" s="317"/>
      <c r="W161" s="317"/>
      <c r="X161" s="349"/>
    </row>
    <row r="162" spans="1:24" s="360" customFormat="1" x14ac:dyDescent="0.25">
      <c r="A162" s="335"/>
      <c r="B162" s="336"/>
      <c r="C162" s="349"/>
      <c r="D162" s="349"/>
      <c r="E162" s="349"/>
      <c r="F162" s="337"/>
      <c r="G162" s="349"/>
      <c r="H162" s="6"/>
      <c r="I162" s="6"/>
      <c r="J162" s="6"/>
      <c r="K162" s="6"/>
      <c r="L162" s="6"/>
      <c r="M162" s="349"/>
      <c r="N162" s="135"/>
      <c r="O162" s="358"/>
      <c r="P162" s="361"/>
      <c r="Q162" s="361"/>
      <c r="R162" s="361"/>
      <c r="S162" s="549"/>
      <c r="T162" s="549"/>
      <c r="U162" s="549"/>
      <c r="V162" s="317"/>
      <c r="W162" s="317"/>
      <c r="X162" s="349"/>
    </row>
    <row r="163" spans="1:24" s="360" customFormat="1" x14ac:dyDescent="0.25">
      <c r="A163" s="335"/>
      <c r="B163" s="338"/>
      <c r="C163" s="349"/>
      <c r="D163" s="349"/>
      <c r="E163" s="349"/>
      <c r="F163" s="339"/>
      <c r="G163" s="349"/>
      <c r="H163" s="6"/>
      <c r="I163" s="6"/>
      <c r="J163" s="6"/>
      <c r="K163" s="6"/>
      <c r="L163" s="6"/>
      <c r="M163" s="349"/>
      <c r="N163" s="135"/>
      <c r="O163" s="358"/>
      <c r="P163" s="349"/>
      <c r="Q163" s="349"/>
      <c r="R163" s="349"/>
      <c r="S163" s="549"/>
      <c r="T163" s="549"/>
      <c r="U163" s="549"/>
      <c r="V163" s="317"/>
      <c r="W163" s="317"/>
      <c r="X163" s="349"/>
    </row>
    <row r="164" spans="1:24" s="360" customFormat="1" x14ac:dyDescent="0.25">
      <c r="A164" s="351"/>
      <c r="B164" s="326"/>
      <c r="C164" s="349"/>
      <c r="D164" s="349"/>
      <c r="E164" s="349"/>
      <c r="F164" s="330"/>
      <c r="G164" s="349"/>
      <c r="H164" s="6"/>
      <c r="I164" s="6"/>
      <c r="J164" s="6"/>
      <c r="K164" s="6"/>
      <c r="L164" s="6"/>
      <c r="M164" s="349"/>
      <c r="N164" s="6"/>
      <c r="O164" s="349"/>
      <c r="P164" s="349"/>
      <c r="Q164" s="349"/>
      <c r="R164" s="349"/>
      <c r="S164" s="317"/>
      <c r="T164" s="317"/>
      <c r="U164" s="317"/>
      <c r="V164" s="317"/>
      <c r="W164" s="317"/>
      <c r="X164" s="349"/>
    </row>
    <row r="165" spans="1:24" s="360" customFormat="1" ht="14.25" customHeight="1" x14ac:dyDescent="0.25">
      <c r="A165" s="334"/>
      <c r="B165" s="332"/>
      <c r="C165" s="349"/>
      <c r="D165" s="349"/>
      <c r="E165" s="349"/>
      <c r="F165" s="322"/>
      <c r="G165" s="349"/>
      <c r="H165" s="6"/>
      <c r="I165" s="6"/>
      <c r="J165" s="135"/>
      <c r="K165" s="6"/>
      <c r="L165" s="6"/>
      <c r="M165" s="349"/>
      <c r="N165" s="6"/>
      <c r="O165" s="349"/>
      <c r="P165" s="349"/>
      <c r="Q165" s="349"/>
      <c r="R165" s="349"/>
      <c r="S165" s="550"/>
      <c r="T165" s="550"/>
      <c r="U165" s="550"/>
      <c r="V165" s="317"/>
      <c r="W165" s="317"/>
      <c r="X165" s="349"/>
    </row>
    <row r="166" spans="1:24" s="360" customFormat="1" x14ac:dyDescent="0.25">
      <c r="A166" s="335"/>
      <c r="B166" s="336"/>
      <c r="C166" s="349"/>
      <c r="D166" s="349"/>
      <c r="E166" s="349"/>
      <c r="F166" s="337"/>
      <c r="G166" s="349"/>
      <c r="H166" s="6"/>
      <c r="I166" s="6"/>
      <c r="J166" s="6"/>
      <c r="K166" s="6"/>
      <c r="L166" s="6"/>
      <c r="M166" s="349"/>
      <c r="N166" s="135"/>
      <c r="O166" s="358"/>
      <c r="P166" s="361"/>
      <c r="Q166" s="361"/>
      <c r="R166" s="361"/>
      <c r="S166" s="550"/>
      <c r="T166" s="550"/>
      <c r="U166" s="550"/>
      <c r="V166" s="317"/>
      <c r="W166" s="317"/>
      <c r="X166" s="349"/>
    </row>
    <row r="167" spans="1:24" s="360" customFormat="1" x14ac:dyDescent="0.25">
      <c r="A167" s="351"/>
      <c r="B167" s="326"/>
      <c r="C167" s="349"/>
      <c r="D167" s="349"/>
      <c r="E167" s="349"/>
      <c r="F167" s="330"/>
      <c r="G167" s="349"/>
      <c r="H167" s="6"/>
      <c r="I167" s="6"/>
      <c r="J167" s="6"/>
      <c r="K167" s="6"/>
      <c r="L167" s="6"/>
      <c r="M167" s="349"/>
      <c r="N167" s="6"/>
      <c r="O167" s="349"/>
      <c r="P167" s="349"/>
      <c r="Q167" s="349"/>
      <c r="R167" s="349"/>
      <c r="S167" s="317"/>
      <c r="T167" s="317"/>
      <c r="U167" s="317"/>
      <c r="V167" s="317"/>
      <c r="W167" s="317"/>
      <c r="X167" s="349"/>
    </row>
    <row r="168" spans="1:24" s="360" customFormat="1" ht="14.25" customHeight="1" x14ac:dyDescent="0.25">
      <c r="A168" s="334"/>
      <c r="B168" s="332"/>
      <c r="C168" s="349"/>
      <c r="D168" s="349"/>
      <c r="E168" s="349"/>
      <c r="F168" s="322"/>
      <c r="G168" s="327"/>
      <c r="H168" s="6"/>
      <c r="I168" s="6"/>
      <c r="J168" s="135"/>
      <c r="K168" s="6"/>
      <c r="L168" s="6"/>
      <c r="M168" s="349"/>
      <c r="N168" s="6"/>
      <c r="O168" s="349"/>
      <c r="P168" s="349"/>
      <c r="Q168" s="349"/>
      <c r="R168" s="349"/>
      <c r="S168" s="549"/>
      <c r="T168" s="549"/>
      <c r="U168" s="549"/>
      <c r="V168" s="317"/>
      <c r="W168" s="317"/>
      <c r="X168" s="349"/>
    </row>
    <row r="169" spans="1:24" s="360" customFormat="1" x14ac:dyDescent="0.25">
      <c r="A169" s="335"/>
      <c r="B169" s="338"/>
      <c r="C169" s="349"/>
      <c r="D169" s="349"/>
      <c r="E169" s="349"/>
      <c r="F169" s="339"/>
      <c r="G169" s="349"/>
      <c r="H169" s="6"/>
      <c r="I169" s="6"/>
      <c r="J169" s="6"/>
      <c r="K169" s="6"/>
      <c r="L169" s="6"/>
      <c r="M169" s="349"/>
      <c r="N169" s="135"/>
      <c r="O169" s="358"/>
      <c r="P169" s="361"/>
      <c r="Q169" s="361"/>
      <c r="R169" s="361"/>
      <c r="S169" s="549"/>
      <c r="T169" s="549"/>
      <c r="U169" s="549"/>
      <c r="V169" s="317"/>
      <c r="W169" s="317"/>
      <c r="X169" s="349"/>
    </row>
    <row r="170" spans="1:24" s="360" customFormat="1" x14ac:dyDescent="0.25">
      <c r="A170" s="335"/>
      <c r="B170" s="336"/>
      <c r="C170" s="349"/>
      <c r="D170" s="349"/>
      <c r="E170" s="349"/>
      <c r="F170" s="337"/>
      <c r="G170" s="349"/>
      <c r="H170" s="6"/>
      <c r="I170" s="6"/>
      <c r="J170" s="6"/>
      <c r="K170" s="6"/>
      <c r="L170" s="6"/>
      <c r="M170" s="349"/>
      <c r="N170" s="135"/>
      <c r="O170" s="358"/>
      <c r="P170" s="349"/>
      <c r="Q170" s="349"/>
      <c r="R170" s="349"/>
      <c r="S170" s="549"/>
      <c r="T170" s="549"/>
      <c r="U170" s="549"/>
      <c r="V170" s="317"/>
      <c r="W170" s="317"/>
      <c r="X170" s="349"/>
    </row>
    <row r="171" spans="1:24" s="360" customFormat="1" x14ac:dyDescent="0.25">
      <c r="A171" s="351"/>
      <c r="B171" s="326"/>
      <c r="C171" s="349"/>
      <c r="D171" s="349"/>
      <c r="E171" s="349"/>
      <c r="F171" s="330"/>
      <c r="G171" s="349"/>
      <c r="H171" s="6"/>
      <c r="I171" s="6"/>
      <c r="J171" s="6"/>
      <c r="K171" s="6"/>
      <c r="L171" s="6"/>
      <c r="M171" s="349"/>
      <c r="N171" s="6"/>
      <c r="O171" s="349"/>
      <c r="P171" s="349"/>
      <c r="Q171" s="349"/>
      <c r="R171" s="349"/>
      <c r="S171" s="317"/>
      <c r="T171" s="317"/>
      <c r="U171" s="317"/>
      <c r="V171" s="317"/>
      <c r="W171" s="317"/>
      <c r="X171" s="349"/>
    </row>
    <row r="172" spans="1:24" s="360" customFormat="1" ht="14.25" customHeight="1" x14ac:dyDescent="0.25">
      <c r="A172" s="334"/>
      <c r="B172" s="332"/>
      <c r="C172" s="349"/>
      <c r="D172" s="349"/>
      <c r="E172" s="349"/>
      <c r="F172" s="322"/>
      <c r="G172" s="327"/>
      <c r="H172" s="6"/>
      <c r="I172" s="6"/>
      <c r="J172" s="135"/>
      <c r="K172" s="6"/>
      <c r="L172" s="6"/>
      <c r="M172" s="349"/>
      <c r="N172" s="6"/>
      <c r="O172" s="349"/>
      <c r="P172" s="349"/>
      <c r="Q172" s="349"/>
      <c r="R172" s="349"/>
      <c r="S172" s="549"/>
      <c r="T172" s="549"/>
      <c r="U172" s="549"/>
      <c r="V172" s="317"/>
      <c r="W172" s="317"/>
      <c r="X172" s="349"/>
    </row>
    <row r="173" spans="1:24" s="360" customFormat="1" x14ac:dyDescent="0.25">
      <c r="A173" s="335"/>
      <c r="B173" s="338"/>
      <c r="C173" s="349"/>
      <c r="D173" s="349"/>
      <c r="E173" s="349"/>
      <c r="F173" s="339"/>
      <c r="G173" s="349"/>
      <c r="H173" s="6"/>
      <c r="I173" s="6"/>
      <c r="J173" s="6"/>
      <c r="K173" s="6"/>
      <c r="L173" s="6"/>
      <c r="M173" s="349"/>
      <c r="N173" s="135"/>
      <c r="O173" s="358"/>
      <c r="P173" s="361"/>
      <c r="Q173" s="361"/>
      <c r="R173" s="361"/>
      <c r="S173" s="549"/>
      <c r="T173" s="549"/>
      <c r="U173" s="549"/>
      <c r="V173" s="317"/>
      <c r="W173" s="317"/>
      <c r="X173" s="349"/>
    </row>
    <row r="174" spans="1:24" s="360" customFormat="1" x14ac:dyDescent="0.25">
      <c r="A174" s="335"/>
      <c r="B174" s="336"/>
      <c r="C174" s="349"/>
      <c r="D174" s="349"/>
      <c r="E174" s="349"/>
      <c r="F174" s="337"/>
      <c r="G174" s="349"/>
      <c r="H174" s="6"/>
      <c r="I174" s="6"/>
      <c r="J174" s="6"/>
      <c r="K174" s="6"/>
      <c r="L174" s="6"/>
      <c r="M174" s="349"/>
      <c r="N174" s="135"/>
      <c r="O174" s="358"/>
      <c r="P174" s="349"/>
      <c r="Q174" s="349"/>
      <c r="R174" s="349"/>
      <c r="S174" s="549"/>
      <c r="T174" s="549"/>
      <c r="U174" s="549"/>
      <c r="V174" s="317"/>
      <c r="W174" s="317"/>
      <c r="X174" s="349"/>
    </row>
    <row r="175" spans="1:24" s="360" customFormat="1" x14ac:dyDescent="0.25">
      <c r="A175" s="548"/>
      <c r="B175" s="548"/>
      <c r="C175" s="548"/>
      <c r="D175" s="548"/>
      <c r="E175" s="548"/>
      <c r="F175" s="548"/>
      <c r="G175" s="548"/>
      <c r="H175" s="548"/>
      <c r="I175" s="548"/>
      <c r="J175" s="548"/>
      <c r="K175" s="548"/>
      <c r="L175" s="548"/>
      <c r="M175" s="548"/>
      <c r="N175" s="548"/>
      <c r="O175" s="548"/>
      <c r="P175" s="548"/>
      <c r="Q175" s="548"/>
      <c r="R175" s="548"/>
      <c r="S175" s="548"/>
      <c r="T175" s="548"/>
      <c r="U175" s="548"/>
      <c r="V175" s="548"/>
      <c r="W175" s="548"/>
      <c r="X175" s="548"/>
    </row>
    <row r="176" spans="1:24" s="360" customFormat="1" x14ac:dyDescent="0.25">
      <c r="A176" s="347"/>
      <c r="B176" s="332"/>
      <c r="C176" s="349"/>
      <c r="D176" s="349"/>
      <c r="E176" s="349"/>
      <c r="F176" s="322"/>
      <c r="G176" s="327"/>
      <c r="H176" s="6"/>
      <c r="I176" s="6"/>
      <c r="J176" s="135"/>
      <c r="K176" s="6"/>
      <c r="L176" s="6"/>
      <c r="M176" s="349"/>
      <c r="N176" s="6"/>
      <c r="O176" s="349"/>
      <c r="P176" s="349"/>
      <c r="Q176" s="349"/>
      <c r="R176" s="349"/>
      <c r="S176" s="317"/>
      <c r="T176" s="317"/>
      <c r="U176" s="549"/>
      <c r="V176" s="317"/>
      <c r="W176" s="317"/>
      <c r="X176" s="349"/>
    </row>
    <row r="177" spans="1:24" s="360" customFormat="1" x14ac:dyDescent="0.25">
      <c r="A177" s="335"/>
      <c r="B177" s="338"/>
      <c r="C177" s="349"/>
      <c r="D177" s="349"/>
      <c r="E177" s="349"/>
      <c r="F177" s="339"/>
      <c r="G177" s="349"/>
      <c r="H177" s="6"/>
      <c r="I177" s="6"/>
      <c r="J177" s="6"/>
      <c r="K177" s="6"/>
      <c r="L177" s="6"/>
      <c r="M177" s="349"/>
      <c r="N177" s="135"/>
      <c r="O177" s="358"/>
      <c r="P177" s="361"/>
      <c r="Q177" s="361"/>
      <c r="R177" s="361"/>
      <c r="S177" s="317"/>
      <c r="T177" s="317"/>
      <c r="U177" s="549"/>
      <c r="V177" s="317"/>
      <c r="W177" s="317"/>
      <c r="X177" s="349"/>
    </row>
    <row r="178" spans="1:24" s="360" customFormat="1" x14ac:dyDescent="0.25">
      <c r="A178" s="335"/>
      <c r="B178" s="338"/>
      <c r="C178" s="349"/>
      <c r="D178" s="349"/>
      <c r="E178" s="349"/>
      <c r="F178" s="339"/>
      <c r="G178" s="349"/>
      <c r="H178" s="6"/>
      <c r="I178" s="6"/>
      <c r="J178" s="6"/>
      <c r="K178" s="6"/>
      <c r="L178" s="6"/>
      <c r="M178" s="349"/>
      <c r="N178" s="135"/>
      <c r="O178" s="358"/>
      <c r="P178" s="349"/>
      <c r="Q178" s="349"/>
      <c r="R178" s="349"/>
      <c r="S178" s="317"/>
      <c r="T178" s="317"/>
      <c r="U178" s="549"/>
      <c r="V178" s="317"/>
      <c r="W178" s="317"/>
      <c r="X178" s="349"/>
    </row>
    <row r="179" spans="1:24" s="360" customFormat="1" x14ac:dyDescent="0.25">
      <c r="A179" s="335"/>
      <c r="B179" s="326"/>
      <c r="C179" s="349"/>
      <c r="D179" s="349"/>
      <c r="E179" s="349"/>
      <c r="F179" s="330"/>
      <c r="G179" s="349"/>
      <c r="H179" s="6"/>
      <c r="I179" s="6"/>
      <c r="J179" s="6"/>
      <c r="K179" s="6"/>
      <c r="L179" s="6"/>
      <c r="M179" s="349"/>
      <c r="N179" s="6"/>
      <c r="O179" s="349"/>
      <c r="P179" s="349"/>
      <c r="Q179" s="349"/>
      <c r="R179" s="349"/>
      <c r="S179" s="317"/>
      <c r="T179" s="317"/>
      <c r="U179" s="317"/>
      <c r="V179" s="317"/>
      <c r="W179" s="317"/>
      <c r="X179" s="349"/>
    </row>
    <row r="180" spans="1:24" s="360" customFormat="1" ht="14.25" customHeight="1" x14ac:dyDescent="0.25">
      <c r="A180" s="347"/>
      <c r="B180" s="332"/>
      <c r="C180" s="349"/>
      <c r="D180" s="349"/>
      <c r="E180" s="349"/>
      <c r="F180" s="322"/>
      <c r="G180" s="327"/>
      <c r="H180" s="6"/>
      <c r="I180" s="6"/>
      <c r="J180" s="135"/>
      <c r="K180" s="6"/>
      <c r="L180" s="6"/>
      <c r="M180" s="349"/>
      <c r="N180" s="6"/>
      <c r="O180" s="349"/>
      <c r="P180" s="349"/>
      <c r="Q180" s="349"/>
      <c r="R180" s="349"/>
      <c r="S180" s="549"/>
      <c r="T180" s="549"/>
      <c r="U180" s="549"/>
      <c r="V180" s="317"/>
      <c r="W180" s="317"/>
      <c r="X180" s="349"/>
    </row>
    <row r="181" spans="1:24" s="360" customFormat="1" x14ac:dyDescent="0.25">
      <c r="A181" s="335"/>
      <c r="B181" s="338"/>
      <c r="C181" s="349"/>
      <c r="D181" s="349"/>
      <c r="E181" s="349"/>
      <c r="F181" s="339"/>
      <c r="G181" s="349"/>
      <c r="H181" s="6"/>
      <c r="I181" s="6"/>
      <c r="J181" s="6"/>
      <c r="K181" s="6"/>
      <c r="L181" s="6"/>
      <c r="M181" s="349"/>
      <c r="N181" s="135"/>
      <c r="O181" s="358"/>
      <c r="P181" s="361"/>
      <c r="Q181" s="361"/>
      <c r="R181" s="361"/>
      <c r="S181" s="549"/>
      <c r="T181" s="549"/>
      <c r="U181" s="549"/>
      <c r="V181" s="317"/>
      <c r="W181" s="317"/>
      <c r="X181" s="349"/>
    </row>
    <row r="182" spans="1:24" s="360" customFormat="1" x14ac:dyDescent="0.25">
      <c r="A182" s="335"/>
      <c r="B182" s="338"/>
      <c r="C182" s="349"/>
      <c r="D182" s="349"/>
      <c r="E182" s="349"/>
      <c r="F182" s="339"/>
      <c r="G182" s="349"/>
      <c r="H182" s="6"/>
      <c r="I182" s="6"/>
      <c r="J182" s="6"/>
      <c r="K182" s="6"/>
      <c r="L182" s="6"/>
      <c r="M182" s="349"/>
      <c r="N182" s="135"/>
      <c r="O182" s="358"/>
      <c r="P182" s="349"/>
      <c r="Q182" s="349"/>
      <c r="R182" s="349"/>
      <c r="S182" s="549"/>
      <c r="T182" s="549"/>
      <c r="U182" s="549"/>
      <c r="V182" s="317"/>
      <c r="W182" s="317"/>
      <c r="X182" s="349"/>
    </row>
    <row r="183" spans="1:24" s="360" customFormat="1" x14ac:dyDescent="0.25">
      <c r="A183" s="335"/>
      <c r="B183" s="326"/>
      <c r="C183" s="349"/>
      <c r="D183" s="349"/>
      <c r="E183" s="349"/>
      <c r="F183" s="330"/>
      <c r="G183" s="349"/>
      <c r="H183" s="6"/>
      <c r="I183" s="6"/>
      <c r="J183" s="6"/>
      <c r="K183" s="6"/>
      <c r="L183" s="6"/>
      <c r="M183" s="349"/>
      <c r="N183" s="6"/>
      <c r="O183" s="349"/>
      <c r="P183" s="349"/>
      <c r="Q183" s="349"/>
      <c r="R183" s="349"/>
      <c r="S183" s="317"/>
      <c r="T183" s="317"/>
      <c r="U183" s="317"/>
      <c r="V183" s="317"/>
      <c r="W183" s="317"/>
      <c r="X183" s="349"/>
    </row>
    <row r="184" spans="1:24" s="360" customFormat="1" ht="14.25" customHeight="1" x14ac:dyDescent="0.25">
      <c r="A184" s="347"/>
      <c r="B184" s="332"/>
      <c r="C184" s="349"/>
      <c r="D184" s="349"/>
      <c r="E184" s="349"/>
      <c r="F184" s="322"/>
      <c r="G184" s="349"/>
      <c r="H184" s="6"/>
      <c r="I184" s="6"/>
      <c r="J184" s="135"/>
      <c r="K184" s="6"/>
      <c r="L184" s="6"/>
      <c r="M184" s="349"/>
      <c r="N184" s="6"/>
      <c r="O184" s="349"/>
      <c r="P184" s="349"/>
      <c r="Q184" s="349"/>
      <c r="R184" s="349"/>
      <c r="S184" s="550"/>
      <c r="T184" s="550"/>
      <c r="U184" s="550"/>
      <c r="V184" s="317"/>
      <c r="W184" s="317"/>
      <c r="X184" s="349"/>
    </row>
    <row r="185" spans="1:24" s="360" customFormat="1" x14ac:dyDescent="0.25">
      <c r="A185" s="348"/>
      <c r="B185" s="338"/>
      <c r="C185" s="349"/>
      <c r="D185" s="349"/>
      <c r="E185" s="349"/>
      <c r="F185" s="339"/>
      <c r="G185" s="349"/>
      <c r="H185" s="6"/>
      <c r="I185" s="6"/>
      <c r="J185" s="6"/>
      <c r="K185" s="6"/>
      <c r="L185" s="6"/>
      <c r="M185" s="349"/>
      <c r="N185" s="135"/>
      <c r="O185" s="358"/>
      <c r="P185" s="361"/>
      <c r="Q185" s="361"/>
      <c r="R185" s="361"/>
      <c r="S185" s="550"/>
      <c r="T185" s="550"/>
      <c r="U185" s="550"/>
      <c r="V185" s="317"/>
      <c r="W185" s="317"/>
      <c r="X185" s="349"/>
    </row>
    <row r="186" spans="1:24" s="360" customFormat="1" x14ac:dyDescent="0.25">
      <c r="A186" s="335"/>
      <c r="B186" s="326"/>
      <c r="C186" s="349"/>
      <c r="D186" s="349"/>
      <c r="E186" s="349"/>
      <c r="F186" s="330"/>
      <c r="G186" s="349"/>
      <c r="H186" s="6"/>
      <c r="I186" s="6"/>
      <c r="J186" s="6"/>
      <c r="K186" s="6"/>
      <c r="L186" s="6"/>
      <c r="M186" s="349"/>
      <c r="N186" s="6"/>
      <c r="O186" s="349"/>
      <c r="P186" s="349"/>
      <c r="Q186" s="349"/>
      <c r="R186" s="349"/>
      <c r="S186" s="317"/>
      <c r="T186" s="317"/>
      <c r="U186" s="317"/>
      <c r="V186" s="317"/>
      <c r="W186" s="317"/>
      <c r="X186" s="349"/>
    </row>
    <row r="187" spans="1:24" s="360" customFormat="1" ht="14.25" customHeight="1" x14ac:dyDescent="0.25">
      <c r="A187" s="347"/>
      <c r="B187" s="332"/>
      <c r="C187" s="349"/>
      <c r="D187" s="349"/>
      <c r="E187" s="349"/>
      <c r="F187" s="322"/>
      <c r="G187" s="327"/>
      <c r="H187" s="6"/>
      <c r="I187" s="6"/>
      <c r="J187" s="135"/>
      <c r="K187" s="6"/>
      <c r="L187" s="6"/>
      <c r="M187" s="349"/>
      <c r="N187" s="6"/>
      <c r="O187" s="349"/>
      <c r="P187" s="349"/>
      <c r="Q187" s="349"/>
      <c r="R187" s="349"/>
      <c r="S187" s="549"/>
      <c r="T187" s="549"/>
      <c r="U187" s="549"/>
      <c r="V187" s="317"/>
      <c r="W187" s="317"/>
      <c r="X187" s="549"/>
    </row>
    <row r="188" spans="1:24" s="360" customFormat="1" x14ac:dyDescent="0.25">
      <c r="A188" s="335"/>
      <c r="B188" s="338"/>
      <c r="C188" s="349"/>
      <c r="D188" s="349"/>
      <c r="E188" s="349"/>
      <c r="F188" s="339"/>
      <c r="G188" s="349"/>
      <c r="H188" s="6"/>
      <c r="I188" s="6"/>
      <c r="J188" s="6"/>
      <c r="K188" s="6"/>
      <c r="L188" s="6"/>
      <c r="M188" s="349"/>
      <c r="N188" s="135"/>
      <c r="O188" s="358"/>
      <c r="P188" s="349"/>
      <c r="Q188" s="349"/>
      <c r="R188" s="349"/>
      <c r="S188" s="549"/>
      <c r="T188" s="549"/>
      <c r="U188" s="549"/>
      <c r="V188" s="317"/>
      <c r="W188" s="317"/>
      <c r="X188" s="549"/>
    </row>
    <row r="189" spans="1:24" s="360" customFormat="1" x14ac:dyDescent="0.25">
      <c r="A189" s="335"/>
      <c r="B189" s="338"/>
      <c r="C189" s="349"/>
      <c r="D189" s="349"/>
      <c r="E189" s="349"/>
      <c r="F189" s="339"/>
      <c r="G189" s="349"/>
      <c r="H189" s="6"/>
      <c r="I189" s="6"/>
      <c r="J189" s="6"/>
      <c r="K189" s="6"/>
      <c r="L189" s="6"/>
      <c r="M189" s="349"/>
      <c r="N189" s="135"/>
      <c r="O189" s="358"/>
      <c r="P189" s="361"/>
      <c r="Q189" s="361"/>
      <c r="R189" s="361"/>
      <c r="S189" s="549"/>
      <c r="T189" s="549"/>
      <c r="U189" s="549"/>
      <c r="V189" s="317"/>
      <c r="W189" s="317"/>
      <c r="X189" s="549"/>
    </row>
    <row r="190" spans="1:24" s="360" customFormat="1" x14ac:dyDescent="0.25">
      <c r="A190" s="335"/>
      <c r="B190" s="326"/>
      <c r="C190" s="349"/>
      <c r="D190" s="349"/>
      <c r="E190" s="349"/>
      <c r="F190" s="330"/>
      <c r="G190" s="349"/>
      <c r="H190" s="6"/>
      <c r="I190" s="6"/>
      <c r="J190" s="6"/>
      <c r="K190" s="6"/>
      <c r="L190" s="6"/>
      <c r="M190" s="349"/>
      <c r="N190" s="6"/>
      <c r="O190" s="349"/>
      <c r="P190" s="349"/>
      <c r="Q190" s="349"/>
      <c r="R190" s="349"/>
      <c r="S190" s="317"/>
      <c r="T190" s="317"/>
      <c r="U190" s="317"/>
      <c r="V190" s="317"/>
      <c r="W190" s="317"/>
      <c r="X190" s="349"/>
    </row>
    <row r="191" spans="1:24" s="360" customFormat="1" ht="14.25" customHeight="1" x14ac:dyDescent="0.25">
      <c r="A191" s="347"/>
      <c r="B191" s="332"/>
      <c r="C191" s="349"/>
      <c r="D191" s="349"/>
      <c r="E191" s="349"/>
      <c r="F191" s="322"/>
      <c r="G191" s="327"/>
      <c r="H191" s="6"/>
      <c r="I191" s="6"/>
      <c r="J191" s="135"/>
      <c r="K191" s="6"/>
      <c r="L191" s="6"/>
      <c r="M191" s="349"/>
      <c r="N191" s="6"/>
      <c r="O191" s="349"/>
      <c r="P191" s="349"/>
      <c r="Q191" s="349"/>
      <c r="R191" s="349"/>
      <c r="S191" s="549"/>
      <c r="T191" s="549"/>
      <c r="U191" s="549"/>
      <c r="V191" s="317"/>
      <c r="W191" s="317"/>
      <c r="X191" s="349"/>
    </row>
    <row r="192" spans="1:24" s="360" customFormat="1" x14ac:dyDescent="0.25">
      <c r="A192" s="335"/>
      <c r="B192" s="338"/>
      <c r="C192" s="349"/>
      <c r="D192" s="349"/>
      <c r="E192" s="349"/>
      <c r="F192" s="339"/>
      <c r="G192" s="349"/>
      <c r="H192" s="6"/>
      <c r="I192" s="6"/>
      <c r="J192" s="6"/>
      <c r="K192" s="6"/>
      <c r="L192" s="6"/>
      <c r="M192" s="349"/>
      <c r="N192" s="135"/>
      <c r="O192" s="358"/>
      <c r="P192" s="361"/>
      <c r="Q192" s="361"/>
      <c r="R192" s="361"/>
      <c r="S192" s="549"/>
      <c r="T192" s="549"/>
      <c r="U192" s="549"/>
      <c r="V192" s="317"/>
      <c r="W192" s="317"/>
      <c r="X192" s="349"/>
    </row>
    <row r="193" spans="1:24" s="360" customFormat="1" x14ac:dyDescent="0.25">
      <c r="A193" s="335"/>
      <c r="B193" s="338"/>
      <c r="C193" s="349"/>
      <c r="D193" s="349"/>
      <c r="E193" s="349"/>
      <c r="F193" s="339"/>
      <c r="G193" s="349"/>
      <c r="H193" s="6"/>
      <c r="I193" s="6"/>
      <c r="J193" s="6"/>
      <c r="K193" s="6"/>
      <c r="L193" s="6"/>
      <c r="M193" s="349"/>
      <c r="N193" s="135"/>
      <c r="O193" s="358"/>
      <c r="P193" s="349"/>
      <c r="Q193" s="349"/>
      <c r="R193" s="349"/>
      <c r="S193" s="549"/>
      <c r="T193" s="549"/>
      <c r="U193" s="549"/>
      <c r="V193" s="317"/>
      <c r="W193" s="317"/>
      <c r="X193" s="349"/>
    </row>
    <row r="194" spans="1:24" s="360" customFormat="1" x14ac:dyDescent="0.25">
      <c r="A194" s="335"/>
      <c r="B194" s="326"/>
      <c r="C194" s="349"/>
      <c r="D194" s="349"/>
      <c r="E194" s="349"/>
      <c r="F194" s="330"/>
      <c r="G194" s="349"/>
      <c r="H194" s="6"/>
      <c r="I194" s="6"/>
      <c r="J194" s="6"/>
      <c r="K194" s="6"/>
      <c r="L194" s="6"/>
      <c r="M194" s="349"/>
      <c r="N194" s="6"/>
      <c r="O194" s="349"/>
      <c r="P194" s="349"/>
      <c r="Q194" s="349"/>
      <c r="R194" s="349"/>
      <c r="S194" s="317"/>
      <c r="T194" s="317"/>
      <c r="U194" s="317"/>
      <c r="V194" s="317"/>
      <c r="W194" s="317"/>
      <c r="X194" s="349"/>
    </row>
    <row r="195" spans="1:24" s="360" customFormat="1" ht="14.25" customHeight="1" x14ac:dyDescent="0.25">
      <c r="A195" s="347"/>
      <c r="B195" s="332"/>
      <c r="C195" s="349"/>
      <c r="D195" s="349"/>
      <c r="E195" s="349"/>
      <c r="F195" s="322"/>
      <c r="G195" s="327"/>
      <c r="H195" s="6"/>
      <c r="I195" s="6"/>
      <c r="J195" s="135"/>
      <c r="K195" s="6"/>
      <c r="L195" s="6"/>
      <c r="M195" s="349"/>
      <c r="N195" s="6"/>
      <c r="O195" s="349"/>
      <c r="P195" s="349"/>
      <c r="Q195" s="349"/>
      <c r="R195" s="349"/>
      <c r="S195" s="549"/>
      <c r="T195" s="549"/>
      <c r="U195" s="549"/>
      <c r="V195" s="317"/>
      <c r="W195" s="317"/>
      <c r="X195" s="349"/>
    </row>
    <row r="196" spans="1:24" s="360" customFormat="1" x14ac:dyDescent="0.25">
      <c r="A196" s="348"/>
      <c r="B196" s="338"/>
      <c r="C196" s="349"/>
      <c r="D196" s="349"/>
      <c r="E196" s="349"/>
      <c r="F196" s="339"/>
      <c r="G196" s="349"/>
      <c r="H196" s="6"/>
      <c r="I196" s="6"/>
      <c r="J196" s="6"/>
      <c r="K196" s="6"/>
      <c r="L196" s="6"/>
      <c r="M196" s="349"/>
      <c r="N196" s="135"/>
      <c r="O196" s="372"/>
      <c r="P196" s="361"/>
      <c r="Q196" s="361"/>
      <c r="R196" s="361"/>
      <c r="S196" s="549"/>
      <c r="T196" s="549"/>
      <c r="U196" s="549"/>
      <c r="V196" s="317"/>
      <c r="W196" s="317"/>
      <c r="X196" s="349"/>
    </row>
    <row r="197" spans="1:24" s="360" customFormat="1" ht="15" x14ac:dyDescent="0.25">
      <c r="A197" s="335"/>
      <c r="B197" s="371"/>
      <c r="C197" s="349"/>
      <c r="D197" s="349"/>
      <c r="E197" s="349"/>
      <c r="F197" s="339"/>
      <c r="G197" s="349"/>
      <c r="H197" s="6"/>
      <c r="I197" s="6"/>
      <c r="J197" s="6"/>
      <c r="K197" s="6"/>
      <c r="L197" s="6"/>
      <c r="M197" s="349"/>
      <c r="N197" s="135"/>
      <c r="O197" s="372"/>
      <c r="P197" s="349"/>
      <c r="Q197" s="349"/>
      <c r="R197" s="349"/>
      <c r="S197" s="549"/>
      <c r="T197" s="549"/>
      <c r="U197" s="549"/>
      <c r="V197" s="317"/>
      <c r="W197" s="317"/>
      <c r="X197" s="349"/>
    </row>
    <row r="198" spans="1:24" s="360" customFormat="1" x14ac:dyDescent="0.25">
      <c r="A198" s="351"/>
      <c r="B198" s="326"/>
      <c r="C198" s="349"/>
      <c r="D198" s="349"/>
      <c r="E198" s="349"/>
      <c r="F198" s="330"/>
      <c r="G198" s="349"/>
      <c r="H198" s="6"/>
      <c r="I198" s="6"/>
      <c r="J198" s="6"/>
      <c r="K198" s="6"/>
      <c r="L198" s="6"/>
      <c r="M198" s="349"/>
      <c r="N198" s="6"/>
      <c r="O198" s="349"/>
      <c r="P198" s="349"/>
      <c r="Q198" s="349"/>
      <c r="R198" s="349"/>
      <c r="S198" s="317"/>
      <c r="T198" s="317"/>
      <c r="U198" s="317"/>
      <c r="V198" s="317"/>
      <c r="W198" s="317"/>
      <c r="X198" s="349"/>
    </row>
    <row r="199" spans="1:24" s="360" customFormat="1" x14ac:dyDescent="0.25">
      <c r="A199" s="370"/>
      <c r="B199" s="350"/>
      <c r="C199" s="349"/>
      <c r="D199" s="349"/>
      <c r="E199" s="349"/>
      <c r="F199" s="322"/>
      <c r="G199" s="327"/>
      <c r="H199" s="6"/>
      <c r="I199" s="6"/>
      <c r="J199" s="135"/>
      <c r="K199" s="6"/>
      <c r="L199" s="6"/>
      <c r="M199" s="349"/>
      <c r="N199" s="6"/>
      <c r="O199" s="349"/>
      <c r="P199" s="349"/>
      <c r="Q199" s="349"/>
      <c r="R199" s="349"/>
      <c r="S199" s="549"/>
      <c r="T199" s="549"/>
      <c r="U199" s="549"/>
      <c r="V199" s="317"/>
      <c r="W199" s="317"/>
      <c r="X199" s="549"/>
    </row>
    <row r="200" spans="1:24" s="360" customFormat="1" x14ac:dyDescent="0.25">
      <c r="A200" s="351"/>
      <c r="B200" s="326"/>
      <c r="C200" s="349"/>
      <c r="D200" s="349"/>
      <c r="E200" s="349"/>
      <c r="F200" s="330"/>
      <c r="G200" s="349"/>
      <c r="H200" s="6"/>
      <c r="I200" s="6"/>
      <c r="J200" s="6"/>
      <c r="K200" s="6"/>
      <c r="L200" s="6"/>
      <c r="M200" s="349"/>
      <c r="N200" s="135"/>
      <c r="O200" s="358"/>
      <c r="P200" s="361"/>
      <c r="Q200" s="361"/>
      <c r="R200" s="361"/>
      <c r="S200" s="549"/>
      <c r="T200" s="549"/>
      <c r="U200" s="549"/>
      <c r="V200" s="317"/>
      <c r="W200" s="317"/>
      <c r="X200" s="549"/>
    </row>
    <row r="201" spans="1:24" s="360" customFormat="1" x14ac:dyDescent="0.25">
      <c r="A201" s="351"/>
      <c r="B201" s="326"/>
      <c r="C201" s="349"/>
      <c r="D201" s="349"/>
      <c r="E201" s="349"/>
      <c r="F201" s="330"/>
      <c r="G201" s="349"/>
      <c r="H201" s="6"/>
      <c r="I201" s="6"/>
      <c r="J201" s="6"/>
      <c r="K201" s="6"/>
      <c r="L201" s="6"/>
      <c r="M201" s="349"/>
      <c r="N201" s="135"/>
      <c r="O201" s="358"/>
      <c r="P201" s="349"/>
      <c r="Q201" s="349"/>
      <c r="R201" s="349"/>
      <c r="S201" s="549"/>
      <c r="T201" s="549"/>
      <c r="U201" s="549"/>
      <c r="V201" s="317"/>
      <c r="W201" s="317"/>
      <c r="X201" s="549"/>
    </row>
    <row r="202" spans="1:24" s="360" customFormat="1" x14ac:dyDescent="0.25">
      <c r="A202" s="351"/>
      <c r="B202" s="332"/>
      <c r="C202" s="349"/>
      <c r="D202" s="349"/>
      <c r="E202" s="349"/>
      <c r="F202" s="322"/>
      <c r="G202" s="349"/>
      <c r="H202" s="6"/>
      <c r="I202" s="6"/>
      <c r="J202" s="135"/>
      <c r="K202" s="6"/>
      <c r="L202" s="6"/>
      <c r="M202" s="349"/>
      <c r="N202" s="6"/>
      <c r="O202" s="349"/>
      <c r="P202" s="349"/>
      <c r="Q202" s="349"/>
      <c r="R202" s="349"/>
      <c r="S202" s="549"/>
      <c r="T202" s="549"/>
      <c r="U202" s="549"/>
      <c r="V202" s="317"/>
      <c r="W202" s="317"/>
      <c r="X202" s="349"/>
    </row>
    <row r="203" spans="1:24" s="360" customFormat="1" x14ac:dyDescent="0.25">
      <c r="A203" s="351"/>
      <c r="B203" s="326"/>
      <c r="C203" s="349"/>
      <c r="D203" s="349"/>
      <c r="E203" s="349"/>
      <c r="F203" s="330"/>
      <c r="G203" s="349"/>
      <c r="H203" s="6"/>
      <c r="I203" s="6"/>
      <c r="J203" s="6"/>
      <c r="K203" s="6"/>
      <c r="L203" s="6"/>
      <c r="M203" s="349"/>
      <c r="N203" s="135"/>
      <c r="O203" s="358"/>
      <c r="P203" s="361"/>
      <c r="Q203" s="361"/>
      <c r="R203" s="361"/>
      <c r="S203" s="549"/>
      <c r="T203" s="549"/>
      <c r="U203" s="549"/>
      <c r="V203" s="317"/>
      <c r="W203" s="317"/>
      <c r="X203" s="349"/>
    </row>
    <row r="204" spans="1:24" s="360" customFormat="1" x14ac:dyDescent="0.25">
      <c r="A204" s="548"/>
      <c r="B204" s="548"/>
      <c r="C204" s="548"/>
      <c r="D204" s="548"/>
      <c r="E204" s="548"/>
      <c r="F204" s="548"/>
      <c r="G204" s="548"/>
      <c r="H204" s="548"/>
      <c r="I204" s="548"/>
      <c r="J204" s="548"/>
      <c r="K204" s="548"/>
      <c r="L204" s="548"/>
      <c r="M204" s="548"/>
      <c r="N204" s="548"/>
      <c r="O204" s="548"/>
      <c r="P204" s="548"/>
      <c r="Q204" s="548"/>
      <c r="R204" s="548"/>
      <c r="S204" s="548"/>
      <c r="T204" s="548"/>
      <c r="U204" s="548"/>
      <c r="V204" s="548"/>
      <c r="W204" s="548"/>
      <c r="X204" s="548"/>
    </row>
    <row r="205" spans="1:24" s="360" customFormat="1" ht="14.25" customHeight="1" x14ac:dyDescent="0.25">
      <c r="A205" s="352"/>
      <c r="B205" s="332"/>
      <c r="C205" s="349"/>
      <c r="D205" s="349"/>
      <c r="E205" s="349"/>
      <c r="F205" s="322"/>
      <c r="G205" s="327"/>
      <c r="H205" s="6"/>
      <c r="I205" s="6"/>
      <c r="J205" s="135"/>
      <c r="K205" s="6"/>
      <c r="L205" s="6"/>
      <c r="M205" s="349"/>
      <c r="N205" s="6"/>
      <c r="O205" s="349"/>
      <c r="P205" s="349"/>
      <c r="Q205" s="349"/>
      <c r="R205" s="349"/>
      <c r="S205" s="549"/>
      <c r="T205" s="549"/>
      <c r="U205" s="549"/>
      <c r="V205" s="317"/>
      <c r="W205" s="317"/>
      <c r="X205" s="349"/>
    </row>
    <row r="206" spans="1:24" s="360" customFormat="1" x14ac:dyDescent="0.25">
      <c r="A206" s="353"/>
      <c r="B206" s="354"/>
      <c r="C206" s="349"/>
      <c r="D206" s="349"/>
      <c r="E206" s="349"/>
      <c r="F206" s="355"/>
      <c r="G206" s="349"/>
      <c r="H206" s="6"/>
      <c r="I206" s="6"/>
      <c r="J206" s="6"/>
      <c r="K206" s="6"/>
      <c r="L206" s="6"/>
      <c r="M206" s="349"/>
      <c r="N206" s="135"/>
      <c r="O206" s="358"/>
      <c r="P206" s="361"/>
      <c r="Q206" s="361"/>
      <c r="R206" s="361"/>
      <c r="S206" s="549"/>
      <c r="T206" s="549"/>
      <c r="U206" s="549"/>
      <c r="V206" s="317"/>
      <c r="W206" s="317"/>
      <c r="X206" s="349"/>
    </row>
    <row r="207" spans="1:24" s="360" customFormat="1" x14ac:dyDescent="0.25">
      <c r="A207" s="353"/>
      <c r="B207" s="354"/>
      <c r="C207" s="349"/>
      <c r="D207" s="349"/>
      <c r="E207" s="349"/>
      <c r="F207" s="355"/>
      <c r="G207" s="349"/>
      <c r="H207" s="6"/>
      <c r="I207" s="6"/>
      <c r="J207" s="6"/>
      <c r="K207" s="6"/>
      <c r="L207" s="6"/>
      <c r="M207" s="349"/>
      <c r="N207" s="135"/>
      <c r="O207" s="358"/>
      <c r="P207" s="349"/>
      <c r="Q207" s="349"/>
      <c r="R207" s="349"/>
      <c r="S207" s="549"/>
      <c r="T207" s="549"/>
      <c r="U207" s="549"/>
      <c r="V207" s="317"/>
      <c r="W207" s="317"/>
      <c r="X207" s="349"/>
    </row>
    <row r="208" spans="1:24" s="360" customFormat="1" x14ac:dyDescent="0.25">
      <c r="A208" s="351"/>
      <c r="B208" s="326"/>
      <c r="C208" s="349"/>
      <c r="D208" s="349"/>
      <c r="E208" s="349"/>
      <c r="F208" s="330"/>
      <c r="G208" s="349"/>
      <c r="H208" s="6"/>
      <c r="I208" s="6"/>
      <c r="J208" s="6"/>
      <c r="K208" s="6"/>
      <c r="L208" s="6"/>
      <c r="M208" s="349"/>
      <c r="N208" s="6"/>
      <c r="O208" s="349"/>
      <c r="P208" s="349"/>
      <c r="Q208" s="349"/>
      <c r="R208" s="349"/>
      <c r="S208" s="317"/>
      <c r="T208" s="317"/>
      <c r="U208" s="317"/>
      <c r="V208" s="317"/>
      <c r="W208" s="317"/>
      <c r="X208" s="349"/>
    </row>
    <row r="209" spans="1:24" s="360" customFormat="1" ht="14.25" customHeight="1" x14ac:dyDescent="0.25">
      <c r="A209" s="356"/>
      <c r="B209" s="332"/>
      <c r="C209" s="349"/>
      <c r="D209" s="349"/>
      <c r="E209" s="349"/>
      <c r="F209" s="322"/>
      <c r="G209" s="327"/>
      <c r="H209" s="6"/>
      <c r="I209" s="6"/>
      <c r="J209" s="135"/>
      <c r="K209" s="6"/>
      <c r="L209" s="6"/>
      <c r="M209" s="349"/>
      <c r="N209" s="6"/>
      <c r="O209" s="349"/>
      <c r="P209" s="349"/>
      <c r="Q209" s="349"/>
      <c r="R209" s="349"/>
      <c r="S209" s="549"/>
      <c r="T209" s="549"/>
      <c r="U209" s="549"/>
      <c r="V209" s="317"/>
      <c r="W209" s="317"/>
      <c r="X209" s="549"/>
    </row>
    <row r="210" spans="1:24" s="360" customFormat="1" x14ac:dyDescent="0.25">
      <c r="A210" s="351"/>
      <c r="B210" s="326"/>
      <c r="C210" s="349"/>
      <c r="D210" s="349"/>
      <c r="E210" s="349"/>
      <c r="F210" s="330"/>
      <c r="G210" s="349"/>
      <c r="H210" s="6"/>
      <c r="I210" s="6"/>
      <c r="J210" s="6"/>
      <c r="K210" s="6"/>
      <c r="L210" s="6"/>
      <c r="M210" s="349"/>
      <c r="N210" s="135"/>
      <c r="O210" s="358"/>
      <c r="P210" s="361"/>
      <c r="Q210" s="361"/>
      <c r="R210" s="361"/>
      <c r="S210" s="549"/>
      <c r="T210" s="549"/>
      <c r="U210" s="549"/>
      <c r="V210" s="317"/>
      <c r="W210" s="317"/>
      <c r="X210" s="549"/>
    </row>
    <row r="211" spans="1:24" s="360" customFormat="1" x14ac:dyDescent="0.25">
      <c r="A211" s="351"/>
      <c r="B211" s="326"/>
      <c r="C211" s="349"/>
      <c r="D211" s="349"/>
      <c r="E211" s="349"/>
      <c r="F211" s="330"/>
      <c r="G211" s="349"/>
      <c r="H211" s="6"/>
      <c r="I211" s="6"/>
      <c r="J211" s="6"/>
      <c r="K211" s="6"/>
      <c r="L211" s="6"/>
      <c r="M211" s="349"/>
      <c r="N211" s="135"/>
      <c r="O211" s="358"/>
      <c r="P211" s="349"/>
      <c r="Q211" s="349"/>
      <c r="R211" s="349"/>
      <c r="S211" s="549"/>
      <c r="T211" s="549"/>
      <c r="U211" s="549"/>
      <c r="V211" s="317"/>
      <c r="W211" s="317"/>
      <c r="X211" s="549"/>
    </row>
    <row r="212" spans="1:24" s="360" customFormat="1" x14ac:dyDescent="0.25">
      <c r="A212" s="351"/>
      <c r="B212" s="326"/>
      <c r="C212" s="349"/>
      <c r="D212" s="349"/>
      <c r="E212" s="349"/>
      <c r="F212" s="330"/>
      <c r="G212" s="349"/>
      <c r="H212" s="6"/>
      <c r="I212" s="6"/>
      <c r="J212" s="6"/>
      <c r="K212" s="6"/>
      <c r="L212" s="6"/>
      <c r="M212" s="349"/>
      <c r="N212" s="6"/>
      <c r="O212" s="349"/>
      <c r="P212" s="349"/>
      <c r="Q212" s="349"/>
      <c r="R212" s="349"/>
      <c r="S212" s="317"/>
      <c r="T212" s="317"/>
      <c r="U212" s="317"/>
      <c r="V212" s="317"/>
      <c r="W212" s="317"/>
      <c r="X212" s="349"/>
    </row>
    <row r="213" spans="1:24" s="360" customFormat="1" x14ac:dyDescent="0.25">
      <c r="A213" s="356"/>
      <c r="B213" s="332"/>
      <c r="C213" s="349"/>
      <c r="D213" s="349"/>
      <c r="E213" s="349"/>
      <c r="F213" s="322"/>
      <c r="G213" s="327"/>
      <c r="H213" s="6"/>
      <c r="I213" s="6"/>
      <c r="J213" s="135"/>
      <c r="K213" s="6"/>
      <c r="L213" s="6"/>
      <c r="M213" s="349"/>
      <c r="N213" s="6"/>
      <c r="O213" s="349"/>
      <c r="P213" s="349"/>
      <c r="Q213" s="349"/>
      <c r="R213" s="349"/>
      <c r="S213" s="549"/>
      <c r="T213" s="549"/>
      <c r="U213" s="549"/>
      <c r="V213" s="317"/>
      <c r="W213" s="317"/>
      <c r="X213" s="349"/>
    </row>
    <row r="214" spans="1:24" s="360" customFormat="1" x14ac:dyDescent="0.25">
      <c r="A214" s="351"/>
      <c r="B214" s="338"/>
      <c r="C214" s="349"/>
      <c r="D214" s="349"/>
      <c r="E214" s="349"/>
      <c r="F214" s="339"/>
      <c r="G214" s="349"/>
      <c r="H214" s="6"/>
      <c r="I214" s="6"/>
      <c r="J214" s="6"/>
      <c r="K214" s="6"/>
      <c r="L214" s="6"/>
      <c r="M214" s="349"/>
      <c r="N214" s="135"/>
      <c r="O214" s="358"/>
      <c r="P214" s="361"/>
      <c r="Q214" s="361"/>
      <c r="R214" s="361"/>
      <c r="S214" s="549"/>
      <c r="T214" s="549"/>
      <c r="U214" s="549"/>
      <c r="V214" s="317"/>
      <c r="W214" s="317"/>
      <c r="X214" s="349"/>
    </row>
    <row r="215" spans="1:24" s="360" customFormat="1" x14ac:dyDescent="0.25">
      <c r="A215" s="351"/>
      <c r="B215" s="336"/>
      <c r="C215" s="349"/>
      <c r="D215" s="349"/>
      <c r="E215" s="349"/>
      <c r="F215" s="337"/>
      <c r="G215" s="349"/>
      <c r="H215" s="6"/>
      <c r="I215" s="6"/>
      <c r="J215" s="6"/>
      <c r="K215" s="6"/>
      <c r="L215" s="6"/>
      <c r="M215" s="349"/>
      <c r="N215" s="135"/>
      <c r="O215" s="358"/>
      <c r="P215" s="349"/>
      <c r="Q215" s="349"/>
      <c r="R215" s="349"/>
      <c r="S215" s="549"/>
      <c r="T215" s="549"/>
      <c r="U215" s="549"/>
      <c r="V215" s="317"/>
      <c r="W215" s="317"/>
      <c r="X215" s="349"/>
    </row>
    <row r="216" spans="1:24" s="360" customFormat="1" x14ac:dyDescent="0.25">
      <c r="A216" s="351"/>
      <c r="B216" s="326"/>
      <c r="C216" s="349"/>
      <c r="D216" s="349"/>
      <c r="E216" s="349"/>
      <c r="F216" s="330"/>
      <c r="G216" s="349"/>
      <c r="H216" s="6"/>
      <c r="I216" s="6"/>
      <c r="J216" s="6"/>
      <c r="K216" s="6"/>
      <c r="L216" s="6"/>
      <c r="M216" s="349"/>
      <c r="N216" s="6"/>
      <c r="O216" s="349"/>
      <c r="P216" s="349"/>
      <c r="Q216" s="349"/>
      <c r="R216" s="349"/>
      <c r="S216" s="317"/>
      <c r="T216" s="317"/>
      <c r="U216" s="317"/>
      <c r="V216" s="317"/>
      <c r="W216" s="317"/>
      <c r="X216" s="349"/>
    </row>
    <row r="217" spans="1:24" s="360" customFormat="1" ht="14.25" customHeight="1" x14ac:dyDescent="0.25">
      <c r="A217" s="356"/>
      <c r="B217" s="332"/>
      <c r="C217" s="349"/>
      <c r="D217" s="349"/>
      <c r="E217" s="349"/>
      <c r="F217" s="322"/>
      <c r="G217" s="327"/>
      <c r="H217" s="6"/>
      <c r="I217" s="6"/>
      <c r="J217" s="135"/>
      <c r="K217" s="6"/>
      <c r="L217" s="6"/>
      <c r="M217" s="349"/>
      <c r="N217" s="6"/>
      <c r="O217" s="349"/>
      <c r="P217" s="349"/>
      <c r="Q217" s="349"/>
      <c r="R217" s="349"/>
      <c r="S217" s="549"/>
      <c r="T217" s="549"/>
      <c r="U217" s="549"/>
      <c r="V217" s="317"/>
      <c r="W217" s="317"/>
      <c r="X217" s="349"/>
    </row>
    <row r="218" spans="1:24" s="360" customFormat="1" x14ac:dyDescent="0.25">
      <c r="A218" s="351"/>
      <c r="B218" s="338"/>
      <c r="C218" s="349"/>
      <c r="D218" s="349"/>
      <c r="E218" s="349"/>
      <c r="F218" s="339"/>
      <c r="G218" s="349"/>
      <c r="H218" s="6"/>
      <c r="I218" s="6"/>
      <c r="J218" s="6"/>
      <c r="K218" s="6"/>
      <c r="L218" s="6"/>
      <c r="M218" s="349"/>
      <c r="N218" s="135"/>
      <c r="O218" s="358"/>
      <c r="P218" s="361"/>
      <c r="Q218" s="361"/>
      <c r="R218" s="361"/>
      <c r="S218" s="549"/>
      <c r="T218" s="549"/>
      <c r="U218" s="549"/>
      <c r="V218" s="317"/>
      <c r="W218" s="317"/>
      <c r="X218" s="349"/>
    </row>
    <row r="219" spans="1:24" s="360" customFormat="1" x14ac:dyDescent="0.25">
      <c r="A219" s="351"/>
      <c r="B219" s="336"/>
      <c r="C219" s="349"/>
      <c r="D219" s="349"/>
      <c r="E219" s="349"/>
      <c r="F219" s="337"/>
      <c r="G219" s="349"/>
      <c r="H219" s="6"/>
      <c r="I219" s="6"/>
      <c r="J219" s="6"/>
      <c r="K219" s="6"/>
      <c r="L219" s="6"/>
      <c r="M219" s="349"/>
      <c r="N219" s="135"/>
      <c r="O219" s="358"/>
      <c r="P219" s="349"/>
      <c r="Q219" s="349"/>
      <c r="R219" s="349"/>
      <c r="S219" s="549"/>
      <c r="T219" s="549"/>
      <c r="U219" s="549"/>
      <c r="V219" s="317"/>
      <c r="W219" s="317"/>
      <c r="X219" s="349"/>
    </row>
    <row r="220" spans="1:24" s="360" customFormat="1" x14ac:dyDescent="0.25">
      <c r="A220" s="548"/>
      <c r="B220" s="548"/>
      <c r="C220" s="548"/>
      <c r="D220" s="548"/>
      <c r="E220" s="548"/>
      <c r="F220" s="548"/>
      <c r="G220" s="548"/>
      <c r="H220" s="548"/>
      <c r="I220" s="548"/>
      <c r="J220" s="548"/>
      <c r="K220" s="548"/>
      <c r="L220" s="548"/>
      <c r="M220" s="548"/>
      <c r="N220" s="548"/>
      <c r="O220" s="548"/>
      <c r="P220" s="548"/>
      <c r="Q220" s="548"/>
      <c r="R220" s="548"/>
      <c r="S220" s="548"/>
      <c r="T220" s="548"/>
      <c r="U220" s="548"/>
      <c r="V220" s="548"/>
      <c r="W220" s="548"/>
      <c r="X220" s="548"/>
    </row>
    <row r="221" spans="1:24" s="360" customFormat="1" x14ac:dyDescent="0.25">
      <c r="A221" s="341"/>
      <c r="B221" s="332"/>
      <c r="C221" s="349"/>
      <c r="D221" s="349"/>
      <c r="E221" s="349"/>
      <c r="F221" s="322"/>
      <c r="G221" s="327"/>
      <c r="H221" s="6"/>
      <c r="I221" s="6"/>
      <c r="J221" s="135"/>
      <c r="K221" s="6"/>
      <c r="L221" s="6"/>
      <c r="M221" s="349"/>
      <c r="N221" s="6"/>
      <c r="O221" s="349"/>
      <c r="P221" s="349"/>
      <c r="Q221" s="349"/>
      <c r="R221" s="349"/>
      <c r="S221" s="549"/>
      <c r="T221" s="549"/>
      <c r="U221" s="549"/>
      <c r="V221" s="317"/>
      <c r="W221" s="317"/>
      <c r="X221" s="349"/>
    </row>
    <row r="222" spans="1:24" s="360" customFormat="1" x14ac:dyDescent="0.25">
      <c r="A222" s="335"/>
      <c r="B222" s="338"/>
      <c r="C222" s="349"/>
      <c r="D222" s="349"/>
      <c r="E222" s="349"/>
      <c r="F222" s="339"/>
      <c r="G222" s="349"/>
      <c r="H222" s="6"/>
      <c r="I222" s="6"/>
      <c r="J222" s="6"/>
      <c r="K222" s="6"/>
      <c r="L222" s="6"/>
      <c r="M222" s="349"/>
      <c r="N222" s="135"/>
      <c r="O222" s="358"/>
      <c r="P222" s="361"/>
      <c r="Q222" s="361"/>
      <c r="R222" s="361"/>
      <c r="S222" s="549"/>
      <c r="T222" s="549"/>
      <c r="U222" s="549"/>
      <c r="V222" s="317"/>
      <c r="W222" s="317"/>
      <c r="X222" s="349"/>
    </row>
    <row r="223" spans="1:24" s="360" customFormat="1" x14ac:dyDescent="0.25">
      <c r="A223" s="335"/>
      <c r="B223" s="338"/>
      <c r="C223" s="349"/>
      <c r="D223" s="349"/>
      <c r="E223" s="349"/>
      <c r="F223" s="339"/>
      <c r="G223" s="349"/>
      <c r="H223" s="6"/>
      <c r="I223" s="6"/>
      <c r="J223" s="6"/>
      <c r="K223" s="6"/>
      <c r="L223" s="6"/>
      <c r="M223" s="349"/>
      <c r="N223" s="135"/>
      <c r="O223" s="358"/>
      <c r="P223" s="349"/>
      <c r="Q223" s="349"/>
      <c r="R223" s="349"/>
      <c r="S223" s="549"/>
      <c r="T223" s="549"/>
      <c r="U223" s="549"/>
      <c r="V223" s="317"/>
      <c r="W223" s="317"/>
      <c r="X223" s="349"/>
    </row>
    <row r="224" spans="1:24" s="360" customFormat="1" x14ac:dyDescent="0.25">
      <c r="A224" s="351"/>
      <c r="B224" s="326"/>
      <c r="C224" s="349"/>
      <c r="D224" s="349"/>
      <c r="E224" s="349"/>
      <c r="F224" s="330"/>
      <c r="G224" s="349"/>
      <c r="H224" s="6"/>
      <c r="I224" s="6"/>
      <c r="J224" s="6"/>
      <c r="K224" s="6"/>
      <c r="L224" s="6"/>
      <c r="M224" s="349"/>
      <c r="N224" s="6"/>
      <c r="O224" s="349"/>
      <c r="P224" s="349"/>
      <c r="Q224" s="349"/>
      <c r="R224" s="349"/>
      <c r="S224" s="317"/>
      <c r="T224" s="317"/>
      <c r="U224" s="317"/>
      <c r="V224" s="317"/>
      <c r="W224" s="317"/>
      <c r="X224" s="349"/>
    </row>
    <row r="225" spans="1:24" s="360" customFormat="1" ht="14.25" customHeight="1" x14ac:dyDescent="0.25">
      <c r="A225" s="334"/>
      <c r="B225" s="332"/>
      <c r="C225" s="349"/>
      <c r="D225" s="349"/>
      <c r="E225" s="349"/>
      <c r="F225" s="322"/>
      <c r="G225" s="327"/>
      <c r="H225" s="6"/>
      <c r="I225" s="6"/>
      <c r="J225" s="135"/>
      <c r="K225" s="6"/>
      <c r="L225" s="6"/>
      <c r="M225" s="349"/>
      <c r="N225" s="6"/>
      <c r="O225" s="349"/>
      <c r="P225" s="349"/>
      <c r="Q225" s="349"/>
      <c r="R225" s="349"/>
      <c r="S225" s="549"/>
      <c r="T225" s="549"/>
      <c r="U225" s="549"/>
      <c r="V225" s="317"/>
      <c r="W225" s="317"/>
      <c r="X225" s="349"/>
    </row>
    <row r="226" spans="1:24" s="360" customFormat="1" x14ac:dyDescent="0.25">
      <c r="A226" s="335"/>
      <c r="B226" s="338"/>
      <c r="C226" s="349"/>
      <c r="D226" s="349"/>
      <c r="E226" s="349"/>
      <c r="F226" s="339"/>
      <c r="G226" s="349"/>
      <c r="H226" s="6"/>
      <c r="I226" s="6"/>
      <c r="J226" s="6"/>
      <c r="K226" s="6"/>
      <c r="L226" s="6"/>
      <c r="M226" s="349"/>
      <c r="N226" s="135"/>
      <c r="O226" s="358"/>
      <c r="P226" s="361"/>
      <c r="Q226" s="361"/>
      <c r="R226" s="361"/>
      <c r="S226" s="549"/>
      <c r="T226" s="549"/>
      <c r="U226" s="549"/>
      <c r="V226" s="317"/>
      <c r="W226" s="317"/>
      <c r="X226" s="349"/>
    </row>
    <row r="227" spans="1:24" s="360" customFormat="1" x14ac:dyDescent="0.25">
      <c r="A227" s="335"/>
      <c r="B227" s="338"/>
      <c r="C227" s="349"/>
      <c r="D227" s="349"/>
      <c r="E227" s="349"/>
      <c r="F227" s="339"/>
      <c r="G227" s="349"/>
      <c r="H227" s="6"/>
      <c r="I227" s="6"/>
      <c r="J227" s="6"/>
      <c r="K227" s="6"/>
      <c r="L227" s="6"/>
      <c r="M227" s="349"/>
      <c r="N227" s="135"/>
      <c r="O227" s="358"/>
      <c r="P227" s="349"/>
      <c r="Q227" s="349"/>
      <c r="R227" s="349"/>
      <c r="S227" s="549"/>
      <c r="T227" s="549"/>
      <c r="U227" s="549"/>
      <c r="V227" s="317"/>
      <c r="W227" s="317"/>
      <c r="X227" s="349"/>
    </row>
    <row r="228" spans="1:24" s="360" customFormat="1" x14ac:dyDescent="0.25">
      <c r="A228" s="548"/>
      <c r="B228" s="548"/>
      <c r="C228" s="548"/>
      <c r="D228" s="548"/>
      <c r="E228" s="548"/>
      <c r="F228" s="548"/>
      <c r="G228" s="548"/>
      <c r="H228" s="548"/>
      <c r="I228" s="548"/>
      <c r="J228" s="548"/>
      <c r="K228" s="548"/>
      <c r="L228" s="548"/>
      <c r="M228" s="548"/>
      <c r="N228" s="548"/>
      <c r="O228" s="548"/>
      <c r="P228" s="548"/>
      <c r="Q228" s="548"/>
      <c r="R228" s="548"/>
      <c r="S228" s="548"/>
      <c r="T228" s="548"/>
      <c r="U228" s="548"/>
      <c r="V228" s="548"/>
      <c r="W228" s="548"/>
      <c r="X228" s="548"/>
    </row>
    <row r="229" spans="1:24" s="360" customFormat="1" ht="14.25" customHeight="1" x14ac:dyDescent="0.25">
      <c r="A229" s="341"/>
      <c r="B229" s="332"/>
      <c r="C229" s="349"/>
      <c r="D229" s="349"/>
      <c r="E229" s="349"/>
      <c r="F229" s="322"/>
      <c r="G229" s="327"/>
      <c r="H229" s="6"/>
      <c r="I229" s="6"/>
      <c r="J229" s="135"/>
      <c r="K229" s="6"/>
      <c r="L229" s="6"/>
      <c r="M229" s="349"/>
      <c r="N229" s="6"/>
      <c r="O229" s="349"/>
      <c r="P229" s="349"/>
      <c r="Q229" s="349"/>
      <c r="R229" s="349"/>
      <c r="S229" s="549"/>
      <c r="T229" s="549"/>
      <c r="U229" s="549"/>
      <c r="V229" s="317"/>
      <c r="W229" s="317"/>
      <c r="X229" s="349"/>
    </row>
    <row r="230" spans="1:24" s="360" customFormat="1" x14ac:dyDescent="0.25">
      <c r="A230" s="335"/>
      <c r="B230" s="338"/>
      <c r="C230" s="349"/>
      <c r="D230" s="349"/>
      <c r="E230" s="349"/>
      <c r="F230" s="339"/>
      <c r="G230" s="349"/>
      <c r="H230" s="6"/>
      <c r="I230" s="6"/>
      <c r="J230" s="6"/>
      <c r="K230" s="6"/>
      <c r="L230" s="6"/>
      <c r="M230" s="349"/>
      <c r="N230" s="135"/>
      <c r="O230" s="358"/>
      <c r="P230" s="361"/>
      <c r="Q230" s="361"/>
      <c r="R230" s="361"/>
      <c r="S230" s="549"/>
      <c r="T230" s="549"/>
      <c r="U230" s="549"/>
      <c r="V230" s="317"/>
      <c r="W230" s="317"/>
      <c r="X230" s="349"/>
    </row>
    <row r="231" spans="1:24" s="360" customFormat="1" x14ac:dyDescent="0.25">
      <c r="A231" s="335"/>
      <c r="B231" s="338"/>
      <c r="C231" s="349"/>
      <c r="D231" s="349"/>
      <c r="E231" s="349"/>
      <c r="F231" s="339"/>
      <c r="G231" s="349"/>
      <c r="H231" s="6"/>
      <c r="I231" s="6"/>
      <c r="J231" s="6"/>
      <c r="K231" s="6"/>
      <c r="L231" s="6"/>
      <c r="M231" s="349"/>
      <c r="N231" s="135"/>
      <c r="O231" s="358"/>
      <c r="P231" s="349"/>
      <c r="Q231" s="349"/>
      <c r="R231" s="349"/>
      <c r="S231" s="549"/>
      <c r="T231" s="549"/>
      <c r="U231" s="549"/>
      <c r="V231" s="317"/>
      <c r="W231" s="317"/>
      <c r="X231" s="349"/>
    </row>
    <row r="232" spans="1:24" s="360" customFormat="1" x14ac:dyDescent="0.25">
      <c r="A232" s="351"/>
      <c r="B232" s="326"/>
      <c r="C232" s="349"/>
      <c r="D232" s="349"/>
      <c r="E232" s="349"/>
      <c r="F232" s="330"/>
      <c r="G232" s="349"/>
      <c r="H232" s="6"/>
      <c r="I232" s="6"/>
      <c r="J232" s="6"/>
      <c r="K232" s="6"/>
      <c r="L232" s="6"/>
      <c r="M232" s="349"/>
      <c r="N232" s="6"/>
      <c r="O232" s="349"/>
      <c r="P232" s="349"/>
      <c r="Q232" s="349"/>
      <c r="R232" s="349"/>
      <c r="S232" s="317"/>
      <c r="T232" s="317"/>
      <c r="U232" s="317"/>
      <c r="V232" s="317"/>
      <c r="W232" s="317"/>
      <c r="X232" s="349"/>
    </row>
    <row r="233" spans="1:24" s="360" customFormat="1" ht="14.25" customHeight="1" x14ac:dyDescent="0.25">
      <c r="A233" s="341"/>
      <c r="B233" s="332"/>
      <c r="C233" s="349"/>
      <c r="D233" s="349"/>
      <c r="E233" s="349"/>
      <c r="F233" s="322"/>
      <c r="G233" s="327"/>
      <c r="H233" s="6"/>
      <c r="I233" s="6"/>
      <c r="J233" s="135"/>
      <c r="K233" s="6"/>
      <c r="L233" s="6"/>
      <c r="M233" s="349"/>
      <c r="N233" s="6"/>
      <c r="O233" s="349"/>
      <c r="P233" s="349"/>
      <c r="Q233" s="349"/>
      <c r="R233" s="349"/>
      <c r="S233" s="549"/>
      <c r="T233" s="549"/>
      <c r="U233" s="549"/>
      <c r="V233" s="317"/>
      <c r="W233" s="317"/>
      <c r="X233" s="349"/>
    </row>
    <row r="234" spans="1:24" s="360" customFormat="1" x14ac:dyDescent="0.25">
      <c r="A234" s="335"/>
      <c r="B234" s="338"/>
      <c r="C234" s="349"/>
      <c r="D234" s="349"/>
      <c r="E234" s="349"/>
      <c r="F234" s="339"/>
      <c r="G234" s="349"/>
      <c r="H234" s="6"/>
      <c r="I234" s="6"/>
      <c r="J234" s="6"/>
      <c r="K234" s="6"/>
      <c r="L234" s="6"/>
      <c r="M234" s="349"/>
      <c r="N234" s="135"/>
      <c r="O234" s="358"/>
      <c r="P234" s="361"/>
      <c r="Q234" s="361"/>
      <c r="R234" s="361"/>
      <c r="S234" s="549"/>
      <c r="T234" s="549"/>
      <c r="U234" s="549"/>
      <c r="V234" s="317"/>
      <c r="W234" s="317"/>
      <c r="X234" s="349"/>
    </row>
    <row r="235" spans="1:24" s="360" customFormat="1" x14ac:dyDescent="0.25">
      <c r="A235" s="335"/>
      <c r="B235" s="338"/>
      <c r="C235" s="349"/>
      <c r="D235" s="349"/>
      <c r="E235" s="349"/>
      <c r="F235" s="339"/>
      <c r="G235" s="349"/>
      <c r="H235" s="6"/>
      <c r="I235" s="6"/>
      <c r="J235" s="6"/>
      <c r="K235" s="6"/>
      <c r="L235" s="6"/>
      <c r="M235" s="349"/>
      <c r="N235" s="135"/>
      <c r="O235" s="358"/>
      <c r="P235" s="349"/>
      <c r="Q235" s="349"/>
      <c r="R235" s="349"/>
      <c r="S235" s="549"/>
      <c r="T235" s="549"/>
      <c r="U235" s="549"/>
      <c r="V235" s="317"/>
      <c r="W235" s="317"/>
      <c r="X235" s="349"/>
    </row>
    <row r="236" spans="1:24" s="360" customFormat="1" x14ac:dyDescent="0.25">
      <c r="A236" s="351"/>
      <c r="B236" s="326"/>
      <c r="C236" s="349"/>
      <c r="D236" s="349"/>
      <c r="E236" s="349"/>
      <c r="F236" s="330"/>
      <c r="G236" s="349"/>
      <c r="H236" s="6"/>
      <c r="I236" s="6"/>
      <c r="J236" s="6"/>
      <c r="K236" s="6"/>
      <c r="L236" s="6"/>
      <c r="M236" s="349"/>
      <c r="N236" s="6"/>
      <c r="O236" s="349"/>
      <c r="P236" s="349"/>
      <c r="Q236" s="349"/>
      <c r="R236" s="349"/>
      <c r="S236" s="317"/>
      <c r="T236" s="317"/>
      <c r="U236" s="317"/>
      <c r="V236" s="317"/>
      <c r="W236" s="317"/>
      <c r="X236" s="349"/>
    </row>
    <row r="237" spans="1:24" s="360" customFormat="1" ht="14.25" customHeight="1" x14ac:dyDescent="0.25">
      <c r="A237" s="341"/>
      <c r="B237" s="332"/>
      <c r="C237" s="349"/>
      <c r="D237" s="349"/>
      <c r="E237" s="349"/>
      <c r="F237" s="322"/>
      <c r="G237" s="327"/>
      <c r="H237" s="6"/>
      <c r="I237" s="6"/>
      <c r="J237" s="135"/>
      <c r="K237" s="6"/>
      <c r="L237" s="6"/>
      <c r="M237" s="349"/>
      <c r="N237" s="6"/>
      <c r="O237" s="349"/>
      <c r="P237" s="349"/>
      <c r="Q237" s="349"/>
      <c r="R237" s="349"/>
      <c r="S237" s="549"/>
      <c r="T237" s="549"/>
      <c r="U237" s="549"/>
      <c r="V237" s="317"/>
      <c r="W237" s="317"/>
      <c r="X237" s="349"/>
    </row>
    <row r="238" spans="1:24" s="360" customFormat="1" x14ac:dyDescent="0.25">
      <c r="A238" s="335"/>
      <c r="B238" s="338"/>
      <c r="C238" s="349"/>
      <c r="D238" s="349"/>
      <c r="E238" s="349"/>
      <c r="F238" s="339"/>
      <c r="G238" s="349"/>
      <c r="H238" s="6"/>
      <c r="I238" s="6"/>
      <c r="J238" s="6"/>
      <c r="K238" s="6"/>
      <c r="L238" s="6"/>
      <c r="M238" s="349"/>
      <c r="N238" s="135"/>
      <c r="O238" s="358"/>
      <c r="P238" s="361"/>
      <c r="Q238" s="361"/>
      <c r="R238" s="361"/>
      <c r="S238" s="549"/>
      <c r="T238" s="549"/>
      <c r="U238" s="549"/>
      <c r="V238" s="317"/>
      <c r="W238" s="317"/>
      <c r="X238" s="349"/>
    </row>
    <row r="239" spans="1:24" s="360" customFormat="1" x14ac:dyDescent="0.25">
      <c r="A239" s="335"/>
      <c r="B239" s="338"/>
      <c r="C239" s="349"/>
      <c r="D239" s="349"/>
      <c r="E239" s="349"/>
      <c r="F239" s="339"/>
      <c r="G239" s="349"/>
      <c r="H239" s="6"/>
      <c r="I239" s="6"/>
      <c r="J239" s="6"/>
      <c r="K239" s="6"/>
      <c r="L239" s="6"/>
      <c r="M239" s="349"/>
      <c r="N239" s="135"/>
      <c r="O239" s="358"/>
      <c r="P239" s="349"/>
      <c r="Q239" s="349"/>
      <c r="R239" s="349"/>
      <c r="S239" s="549"/>
      <c r="T239" s="549"/>
      <c r="U239" s="549"/>
      <c r="V239" s="317"/>
      <c r="W239" s="317"/>
      <c r="X239" s="349"/>
    </row>
    <row r="240" spans="1:24" s="360" customFormat="1" x14ac:dyDescent="0.25">
      <c r="A240" s="548"/>
      <c r="B240" s="548"/>
      <c r="C240" s="548"/>
      <c r="D240" s="548"/>
      <c r="E240" s="548"/>
      <c r="F240" s="548"/>
      <c r="G240" s="548"/>
      <c r="H240" s="548"/>
      <c r="I240" s="548"/>
      <c r="J240" s="548"/>
      <c r="K240" s="548"/>
      <c r="L240" s="548"/>
      <c r="M240" s="548"/>
      <c r="N240" s="548"/>
      <c r="O240" s="548"/>
      <c r="P240" s="548"/>
      <c r="Q240" s="548"/>
      <c r="R240" s="548"/>
      <c r="S240" s="548"/>
      <c r="T240" s="548"/>
      <c r="U240" s="548"/>
      <c r="V240" s="548"/>
      <c r="W240" s="548"/>
      <c r="X240" s="548"/>
    </row>
    <row r="241" spans="1:24" s="360" customFormat="1" ht="25.5" customHeight="1" x14ac:dyDescent="0.25">
      <c r="A241" s="357"/>
      <c r="B241" s="332"/>
      <c r="C241" s="349"/>
      <c r="D241" s="349"/>
      <c r="E241" s="349"/>
      <c r="F241" s="322"/>
      <c r="G241" s="327"/>
      <c r="H241" s="6"/>
      <c r="I241" s="6"/>
      <c r="J241" s="135"/>
      <c r="K241" s="6"/>
      <c r="L241" s="6"/>
      <c r="M241" s="349"/>
      <c r="N241" s="6"/>
      <c r="O241" s="349"/>
      <c r="P241" s="349"/>
      <c r="Q241" s="349"/>
      <c r="R241" s="349"/>
      <c r="S241" s="549"/>
      <c r="T241" s="549"/>
      <c r="U241" s="549"/>
      <c r="V241" s="317"/>
      <c r="W241" s="317"/>
      <c r="X241" s="349"/>
    </row>
    <row r="242" spans="1:24" s="360" customFormat="1" x14ac:dyDescent="0.25">
      <c r="A242" s="335"/>
      <c r="B242" s="338"/>
      <c r="C242" s="349"/>
      <c r="D242" s="349"/>
      <c r="E242" s="349"/>
      <c r="F242" s="339"/>
      <c r="G242" s="349"/>
      <c r="H242" s="6"/>
      <c r="I242" s="6"/>
      <c r="J242" s="6"/>
      <c r="K242" s="6"/>
      <c r="L242" s="6"/>
      <c r="M242" s="349"/>
      <c r="N242" s="135"/>
      <c r="O242" s="358"/>
      <c r="P242" s="361"/>
      <c r="Q242" s="361"/>
      <c r="R242" s="361"/>
      <c r="S242" s="549"/>
      <c r="T242" s="549"/>
      <c r="U242" s="549"/>
      <c r="V242" s="317"/>
      <c r="W242" s="317"/>
      <c r="X242" s="349"/>
    </row>
    <row r="243" spans="1:24" s="360" customFormat="1" x14ac:dyDescent="0.25">
      <c r="A243" s="335"/>
      <c r="B243" s="338"/>
      <c r="C243" s="349"/>
      <c r="D243" s="349"/>
      <c r="E243" s="349"/>
      <c r="F243" s="339"/>
      <c r="G243" s="349"/>
      <c r="H243" s="6"/>
      <c r="I243" s="6"/>
      <c r="J243" s="6"/>
      <c r="K243" s="6"/>
      <c r="L243" s="6"/>
      <c r="M243" s="349"/>
      <c r="N243" s="135"/>
      <c r="O243" s="358"/>
      <c r="P243" s="349"/>
      <c r="Q243" s="349"/>
      <c r="R243" s="349"/>
      <c r="S243" s="549"/>
      <c r="T243" s="549"/>
      <c r="U243" s="549"/>
      <c r="V243" s="317"/>
      <c r="W243" s="317"/>
      <c r="X243" s="349"/>
    </row>
    <row r="244" spans="1:24" s="360" customFormat="1" x14ac:dyDescent="0.25">
      <c r="A244" s="351"/>
      <c r="B244" s="326"/>
      <c r="C244" s="349"/>
      <c r="D244" s="349"/>
      <c r="E244" s="349"/>
      <c r="F244" s="330"/>
      <c r="G244" s="349"/>
      <c r="H244" s="6"/>
      <c r="I244" s="6"/>
      <c r="J244" s="6"/>
      <c r="K244" s="6"/>
      <c r="L244" s="6"/>
      <c r="M244" s="349"/>
      <c r="N244" s="6"/>
      <c r="O244" s="349"/>
      <c r="P244" s="349"/>
      <c r="Q244" s="349"/>
      <c r="R244" s="349"/>
      <c r="S244" s="317"/>
      <c r="T244" s="317"/>
      <c r="U244" s="317"/>
      <c r="V244" s="317"/>
      <c r="W244" s="317"/>
      <c r="X244" s="349"/>
    </row>
    <row r="245" spans="1:24" s="360" customFormat="1" ht="14.25" customHeight="1" x14ac:dyDescent="0.25">
      <c r="A245" s="334"/>
      <c r="B245" s="332"/>
      <c r="C245" s="349"/>
      <c r="D245" s="349"/>
      <c r="E245" s="349"/>
      <c r="F245" s="322"/>
      <c r="G245" s="327"/>
      <c r="H245" s="6"/>
      <c r="I245" s="6"/>
      <c r="J245" s="135"/>
      <c r="K245" s="6"/>
      <c r="L245" s="6"/>
      <c r="M245" s="349"/>
      <c r="N245" s="6"/>
      <c r="O245" s="349"/>
      <c r="P245" s="349"/>
      <c r="Q245" s="349"/>
      <c r="R245" s="349"/>
      <c r="S245" s="549"/>
      <c r="T245" s="549"/>
      <c r="U245" s="549"/>
      <c r="V245" s="317"/>
      <c r="W245" s="317"/>
      <c r="X245" s="349"/>
    </row>
    <row r="246" spans="1:24" s="360" customFormat="1" x14ac:dyDescent="0.25">
      <c r="A246" s="335"/>
      <c r="B246" s="338"/>
      <c r="C246" s="349"/>
      <c r="D246" s="349"/>
      <c r="E246" s="349"/>
      <c r="F246" s="339"/>
      <c r="G246" s="349"/>
      <c r="H246" s="6"/>
      <c r="I246" s="6"/>
      <c r="J246" s="6"/>
      <c r="K246" s="6"/>
      <c r="L246" s="6"/>
      <c r="M246" s="349"/>
      <c r="N246" s="135"/>
      <c r="O246" s="358"/>
      <c r="P246" s="361"/>
      <c r="Q246" s="361"/>
      <c r="R246" s="361"/>
      <c r="S246" s="549"/>
      <c r="T246" s="549"/>
      <c r="U246" s="549"/>
      <c r="V246" s="317"/>
      <c r="W246" s="317"/>
      <c r="X246" s="349"/>
    </row>
    <row r="247" spans="1:24" s="360" customFormat="1" x14ac:dyDescent="0.25">
      <c r="A247" s="335"/>
      <c r="B247" s="336"/>
      <c r="C247" s="349"/>
      <c r="D247" s="349"/>
      <c r="E247" s="349"/>
      <c r="F247" s="337"/>
      <c r="G247" s="349"/>
      <c r="H247" s="6"/>
      <c r="I247" s="6"/>
      <c r="J247" s="6"/>
      <c r="K247" s="6"/>
      <c r="L247" s="6"/>
      <c r="M247" s="349"/>
      <c r="N247" s="135"/>
      <c r="O247" s="358"/>
      <c r="P247" s="349"/>
      <c r="Q247" s="349"/>
      <c r="R247" s="349"/>
      <c r="S247" s="549"/>
      <c r="T247" s="549"/>
      <c r="U247" s="549"/>
      <c r="V247" s="317"/>
      <c r="W247" s="317"/>
      <c r="X247" s="349"/>
    </row>
    <row r="248" spans="1:24" s="360" customFormat="1" x14ac:dyDescent="0.25">
      <c r="A248" s="351"/>
      <c r="B248" s="326"/>
      <c r="C248" s="349"/>
      <c r="D248" s="349"/>
      <c r="E248" s="349"/>
      <c r="F248" s="330"/>
      <c r="G248" s="349"/>
      <c r="H248" s="6"/>
      <c r="I248" s="6"/>
      <c r="J248" s="6"/>
      <c r="K248" s="6"/>
      <c r="L248" s="6"/>
      <c r="M248" s="349"/>
      <c r="N248" s="6"/>
      <c r="O248" s="349"/>
      <c r="P248" s="349"/>
      <c r="Q248" s="349"/>
      <c r="R248" s="349"/>
      <c r="S248" s="317"/>
      <c r="T248" s="317"/>
      <c r="U248" s="317"/>
      <c r="V248" s="317"/>
      <c r="W248" s="317"/>
      <c r="X248" s="349"/>
    </row>
    <row r="249" spans="1:24" s="360" customFormat="1" ht="14.25" customHeight="1" x14ac:dyDescent="0.25">
      <c r="A249" s="334"/>
      <c r="B249" s="332"/>
      <c r="C249" s="349"/>
      <c r="D249" s="349"/>
      <c r="E249" s="349"/>
      <c r="F249" s="322"/>
      <c r="G249" s="327"/>
      <c r="H249" s="6"/>
      <c r="I249" s="6"/>
      <c r="J249" s="135"/>
      <c r="K249" s="6"/>
      <c r="L249" s="6"/>
      <c r="M249" s="349"/>
      <c r="N249" s="6"/>
      <c r="O249" s="349"/>
      <c r="P249" s="349"/>
      <c r="Q249" s="349"/>
      <c r="R249" s="349"/>
      <c r="S249" s="549"/>
      <c r="T249" s="549"/>
      <c r="U249" s="549"/>
      <c r="V249" s="317"/>
      <c r="W249" s="317"/>
      <c r="X249" s="349"/>
    </row>
    <row r="250" spans="1:24" s="360" customFormat="1" x14ac:dyDescent="0.25">
      <c r="A250" s="335"/>
      <c r="B250" s="336"/>
      <c r="C250" s="349"/>
      <c r="D250" s="349"/>
      <c r="E250" s="349"/>
      <c r="F250" s="337"/>
      <c r="G250" s="349"/>
      <c r="H250" s="6"/>
      <c r="I250" s="6"/>
      <c r="J250" s="6"/>
      <c r="K250" s="6"/>
      <c r="L250" s="6"/>
      <c r="M250" s="349"/>
      <c r="N250" s="135"/>
      <c r="O250" s="358"/>
      <c r="P250" s="361"/>
      <c r="Q250" s="361"/>
      <c r="R250" s="361"/>
      <c r="S250" s="549"/>
      <c r="T250" s="549"/>
      <c r="U250" s="549"/>
      <c r="V250" s="317"/>
      <c r="W250" s="317"/>
      <c r="X250" s="349"/>
    </row>
    <row r="251" spans="1:24" s="360" customFormat="1" x14ac:dyDescent="0.25">
      <c r="A251" s="335"/>
      <c r="B251" s="338"/>
      <c r="C251" s="349"/>
      <c r="D251" s="349"/>
      <c r="E251" s="349"/>
      <c r="F251" s="339"/>
      <c r="G251" s="349"/>
      <c r="H251" s="6"/>
      <c r="I251" s="6"/>
      <c r="J251" s="6"/>
      <c r="K251" s="6"/>
      <c r="L251" s="6"/>
      <c r="M251" s="349"/>
      <c r="N251" s="135"/>
      <c r="O251" s="358"/>
      <c r="P251" s="349"/>
      <c r="Q251" s="349"/>
      <c r="R251" s="349"/>
      <c r="S251" s="549"/>
      <c r="T251" s="549"/>
      <c r="U251" s="549"/>
      <c r="V251" s="317"/>
      <c r="W251" s="317"/>
      <c r="X251" s="349"/>
    </row>
    <row r="252" spans="1:24" s="360" customFormat="1" x14ac:dyDescent="0.25">
      <c r="A252" s="351"/>
      <c r="B252" s="326"/>
      <c r="C252" s="349"/>
      <c r="D252" s="349"/>
      <c r="E252" s="349"/>
      <c r="F252" s="330"/>
      <c r="G252" s="349"/>
      <c r="H252" s="6"/>
      <c r="I252" s="6"/>
      <c r="J252" s="6"/>
      <c r="K252" s="6"/>
      <c r="L252" s="6"/>
      <c r="M252" s="349"/>
      <c r="N252" s="6"/>
      <c r="O252" s="349"/>
      <c r="P252" s="349"/>
      <c r="Q252" s="349"/>
      <c r="R252" s="349"/>
      <c r="S252" s="317"/>
      <c r="T252" s="317"/>
      <c r="U252" s="317"/>
      <c r="V252" s="317"/>
      <c r="W252" s="317"/>
      <c r="X252" s="349"/>
    </row>
    <row r="253" spans="1:24" s="360" customFormat="1" ht="14.25" customHeight="1" x14ac:dyDescent="0.25">
      <c r="A253" s="341"/>
      <c r="B253" s="332"/>
      <c r="C253" s="349"/>
      <c r="D253" s="349"/>
      <c r="E253" s="349"/>
      <c r="F253" s="322"/>
      <c r="G253" s="327"/>
      <c r="H253" s="6"/>
      <c r="I253" s="6"/>
      <c r="J253" s="135"/>
      <c r="K253" s="6"/>
      <c r="L253" s="6"/>
      <c r="M253" s="349"/>
      <c r="N253" s="6"/>
      <c r="O253" s="349"/>
      <c r="P253" s="349"/>
      <c r="Q253" s="349"/>
      <c r="R253" s="349"/>
      <c r="S253" s="549"/>
      <c r="T253" s="549"/>
      <c r="U253" s="549"/>
      <c r="V253" s="317"/>
      <c r="W253" s="317"/>
      <c r="X253" s="349"/>
    </row>
    <row r="254" spans="1:24" s="360" customFormat="1" x14ac:dyDescent="0.25">
      <c r="A254" s="335"/>
      <c r="B254" s="338"/>
      <c r="C254" s="349"/>
      <c r="D254" s="349"/>
      <c r="E254" s="349"/>
      <c r="F254" s="339"/>
      <c r="G254" s="349"/>
      <c r="H254" s="6"/>
      <c r="I254" s="6"/>
      <c r="J254" s="6"/>
      <c r="K254" s="6"/>
      <c r="L254" s="6"/>
      <c r="M254" s="349"/>
      <c r="N254" s="135"/>
      <c r="O254" s="358"/>
      <c r="P254" s="361"/>
      <c r="Q254" s="361"/>
      <c r="R254" s="361"/>
      <c r="S254" s="549"/>
      <c r="T254" s="549"/>
      <c r="U254" s="549"/>
      <c r="V254" s="317"/>
      <c r="W254" s="317"/>
      <c r="X254" s="349"/>
    </row>
    <row r="255" spans="1:24" s="360" customFormat="1" x14ac:dyDescent="0.25">
      <c r="A255" s="335"/>
      <c r="B255" s="338"/>
      <c r="C255" s="349"/>
      <c r="D255" s="349"/>
      <c r="E255" s="349"/>
      <c r="F255" s="339"/>
      <c r="G255" s="349"/>
      <c r="H255" s="6"/>
      <c r="I255" s="6"/>
      <c r="J255" s="6"/>
      <c r="K255" s="6"/>
      <c r="L255" s="6"/>
      <c r="M255" s="349"/>
      <c r="N255" s="135"/>
      <c r="O255" s="358"/>
      <c r="P255" s="349"/>
      <c r="Q255" s="349"/>
      <c r="R255" s="349"/>
      <c r="S255" s="549"/>
      <c r="T255" s="549"/>
      <c r="U255" s="549"/>
      <c r="V255" s="317"/>
      <c r="W255" s="317"/>
      <c r="X255" s="349"/>
    </row>
    <row r="256" spans="1:24" s="360" customFormat="1" x14ac:dyDescent="0.25">
      <c r="A256" s="548"/>
      <c r="B256" s="548"/>
      <c r="C256" s="548"/>
      <c r="D256" s="548"/>
      <c r="E256" s="548"/>
      <c r="F256" s="548"/>
      <c r="G256" s="548"/>
      <c r="H256" s="548"/>
      <c r="I256" s="548"/>
      <c r="J256" s="548"/>
      <c r="K256" s="548"/>
      <c r="L256" s="548"/>
      <c r="M256" s="548"/>
      <c r="N256" s="548"/>
      <c r="O256" s="548"/>
      <c r="P256" s="548"/>
      <c r="Q256" s="548"/>
      <c r="R256" s="548"/>
      <c r="S256" s="548"/>
      <c r="T256" s="548"/>
      <c r="U256" s="548"/>
      <c r="V256" s="548"/>
      <c r="W256" s="548"/>
      <c r="X256" s="548"/>
    </row>
    <row r="257" spans="1:24" s="360" customFormat="1" ht="14.25" customHeight="1" x14ac:dyDescent="0.25">
      <c r="A257" s="341"/>
      <c r="B257" s="332"/>
      <c r="C257" s="349"/>
      <c r="D257" s="349"/>
      <c r="E257" s="349"/>
      <c r="F257" s="322"/>
      <c r="G257" s="327"/>
      <c r="H257" s="6"/>
      <c r="I257" s="6"/>
      <c r="J257" s="135"/>
      <c r="K257" s="6"/>
      <c r="L257" s="6"/>
      <c r="M257" s="349"/>
      <c r="N257" s="6"/>
      <c r="O257" s="349"/>
      <c r="P257" s="349"/>
      <c r="Q257" s="349"/>
      <c r="R257" s="349"/>
      <c r="S257" s="549"/>
      <c r="T257" s="549"/>
      <c r="U257" s="549"/>
      <c r="V257" s="317"/>
      <c r="W257" s="317"/>
      <c r="X257" s="349"/>
    </row>
    <row r="258" spans="1:24" s="360" customFormat="1" x14ac:dyDescent="0.25">
      <c r="A258" s="335"/>
      <c r="B258" s="338"/>
      <c r="C258" s="349"/>
      <c r="D258" s="349"/>
      <c r="E258" s="349"/>
      <c r="F258" s="339"/>
      <c r="G258" s="349"/>
      <c r="H258" s="6"/>
      <c r="I258" s="6"/>
      <c r="J258" s="6"/>
      <c r="K258" s="6"/>
      <c r="L258" s="6"/>
      <c r="M258" s="349"/>
      <c r="N258" s="135"/>
      <c r="O258" s="358"/>
      <c r="P258" s="361"/>
      <c r="Q258" s="361"/>
      <c r="R258" s="361"/>
      <c r="S258" s="549"/>
      <c r="T258" s="549"/>
      <c r="U258" s="549"/>
      <c r="V258" s="317"/>
      <c r="W258" s="317"/>
      <c r="X258" s="349"/>
    </row>
    <row r="259" spans="1:24" s="360" customFormat="1" x14ac:dyDescent="0.25">
      <c r="A259" s="335"/>
      <c r="B259" s="338"/>
      <c r="C259" s="349"/>
      <c r="D259" s="349"/>
      <c r="E259" s="349"/>
      <c r="F259" s="339"/>
      <c r="G259" s="349"/>
      <c r="H259" s="6"/>
      <c r="I259" s="6"/>
      <c r="J259" s="6"/>
      <c r="K259" s="6"/>
      <c r="L259" s="6"/>
      <c r="M259" s="349"/>
      <c r="N259" s="135"/>
      <c r="O259" s="358"/>
      <c r="P259" s="349"/>
      <c r="Q259" s="349"/>
      <c r="R259" s="349"/>
      <c r="S259" s="549"/>
      <c r="T259" s="549"/>
      <c r="U259" s="549"/>
      <c r="V259" s="317"/>
      <c r="W259" s="317"/>
      <c r="X259" s="349"/>
    </row>
    <row r="260" spans="1:24" s="360" customFormat="1" x14ac:dyDescent="0.25">
      <c r="A260" s="335"/>
      <c r="B260" s="326"/>
      <c r="C260" s="349"/>
      <c r="D260" s="349"/>
      <c r="E260" s="349"/>
      <c r="F260" s="330"/>
      <c r="G260" s="349"/>
      <c r="H260" s="6"/>
      <c r="I260" s="6"/>
      <c r="J260" s="6"/>
      <c r="K260" s="6"/>
      <c r="L260" s="6"/>
      <c r="M260" s="349"/>
      <c r="N260" s="6"/>
      <c r="O260" s="349"/>
      <c r="P260" s="349"/>
      <c r="Q260" s="349"/>
      <c r="R260" s="349"/>
      <c r="S260" s="317"/>
      <c r="T260" s="317"/>
      <c r="U260" s="317"/>
      <c r="V260" s="317"/>
      <c r="W260" s="317"/>
      <c r="X260" s="349"/>
    </row>
    <row r="261" spans="1:24" s="360" customFormat="1" ht="14.25" customHeight="1" x14ac:dyDescent="0.25">
      <c r="A261" s="341"/>
      <c r="B261" s="332"/>
      <c r="C261" s="349"/>
      <c r="D261" s="349"/>
      <c r="E261" s="349"/>
      <c r="F261" s="322"/>
      <c r="G261" s="327"/>
      <c r="H261" s="6"/>
      <c r="I261" s="6"/>
      <c r="J261" s="135"/>
      <c r="K261" s="6"/>
      <c r="L261" s="6"/>
      <c r="M261" s="349"/>
      <c r="N261" s="6"/>
      <c r="O261" s="358"/>
      <c r="P261" s="349"/>
      <c r="Q261" s="349"/>
      <c r="R261" s="349"/>
      <c r="S261" s="550"/>
      <c r="T261" s="550"/>
      <c r="U261" s="550"/>
      <c r="V261" s="317"/>
      <c r="W261" s="317"/>
      <c r="X261" s="349"/>
    </row>
    <row r="262" spans="1:24" s="360" customFormat="1" x14ac:dyDescent="0.25">
      <c r="A262" s="335"/>
      <c r="B262" s="338"/>
      <c r="C262" s="349"/>
      <c r="D262" s="349"/>
      <c r="E262" s="349"/>
      <c r="F262" s="339"/>
      <c r="G262" s="349"/>
      <c r="H262" s="6"/>
      <c r="I262" s="6"/>
      <c r="J262" s="6"/>
      <c r="K262" s="6"/>
      <c r="L262" s="6"/>
      <c r="M262" s="349"/>
      <c r="N262" s="135"/>
      <c r="O262" s="358"/>
      <c r="P262" s="361"/>
      <c r="Q262" s="361"/>
      <c r="R262" s="361"/>
      <c r="S262" s="550"/>
      <c r="T262" s="550"/>
      <c r="U262" s="550"/>
      <c r="V262" s="317"/>
      <c r="W262" s="317"/>
      <c r="X262" s="349"/>
    </row>
    <row r="263" spans="1:24" s="360" customFormat="1" x14ac:dyDescent="0.25">
      <c r="A263" s="548"/>
      <c r="B263" s="548"/>
      <c r="C263" s="548"/>
      <c r="D263" s="548"/>
      <c r="E263" s="548"/>
      <c r="F263" s="548"/>
      <c r="G263" s="548"/>
      <c r="H263" s="548"/>
      <c r="I263" s="548"/>
      <c r="J263" s="548"/>
      <c r="K263" s="548"/>
      <c r="L263" s="548"/>
      <c r="M263" s="548"/>
      <c r="N263" s="548"/>
      <c r="O263" s="548"/>
      <c r="P263" s="548"/>
      <c r="Q263" s="548"/>
      <c r="R263" s="548"/>
      <c r="S263" s="548"/>
      <c r="T263" s="548"/>
      <c r="U263" s="548"/>
      <c r="V263" s="548"/>
      <c r="W263" s="548"/>
      <c r="X263" s="548"/>
    </row>
    <row r="264" spans="1:24" s="360" customFormat="1" ht="14.25" customHeight="1" x14ac:dyDescent="0.25">
      <c r="A264" s="334"/>
      <c r="B264" s="332"/>
      <c r="C264" s="349"/>
      <c r="D264" s="349"/>
      <c r="E264" s="349"/>
      <c r="F264" s="322"/>
      <c r="G264" s="349"/>
      <c r="H264" s="6"/>
      <c r="I264" s="6"/>
      <c r="J264" s="135"/>
      <c r="K264" s="6"/>
      <c r="L264" s="6"/>
      <c r="M264" s="349"/>
      <c r="N264" s="6"/>
      <c r="O264" s="349"/>
      <c r="P264" s="349"/>
      <c r="Q264" s="349"/>
      <c r="R264" s="349"/>
      <c r="S264" s="550"/>
      <c r="T264" s="550"/>
      <c r="U264" s="550"/>
      <c r="V264" s="317"/>
      <c r="W264" s="317"/>
      <c r="X264" s="349"/>
    </row>
    <row r="265" spans="1:24" s="360" customFormat="1" x14ac:dyDescent="0.25">
      <c r="A265" s="335"/>
      <c r="B265" s="338"/>
      <c r="C265" s="349"/>
      <c r="D265" s="349"/>
      <c r="E265" s="349"/>
      <c r="F265" s="339"/>
      <c r="G265" s="349"/>
      <c r="H265" s="6"/>
      <c r="I265" s="6"/>
      <c r="J265" s="6"/>
      <c r="K265" s="6"/>
      <c r="L265" s="6"/>
      <c r="M265" s="349"/>
      <c r="N265" s="135"/>
      <c r="O265" s="358"/>
      <c r="P265" s="349"/>
      <c r="Q265" s="349"/>
      <c r="R265" s="349"/>
      <c r="S265" s="550"/>
      <c r="T265" s="550"/>
      <c r="U265" s="550"/>
      <c r="V265" s="317"/>
      <c r="W265" s="317"/>
      <c r="X265" s="349"/>
    </row>
    <row r="266" spans="1:24" s="360" customFormat="1" x14ac:dyDescent="0.25">
      <c r="A266" s="335"/>
      <c r="B266" s="326"/>
      <c r="C266" s="349"/>
      <c r="D266" s="349"/>
      <c r="E266" s="349"/>
      <c r="F266" s="330"/>
      <c r="G266" s="349"/>
      <c r="H266" s="6"/>
      <c r="I266" s="6"/>
      <c r="J266" s="6"/>
      <c r="K266" s="6"/>
      <c r="L266" s="6"/>
      <c r="M266" s="349"/>
      <c r="N266" s="6"/>
      <c r="O266" s="358"/>
      <c r="P266" s="349"/>
      <c r="Q266" s="349"/>
      <c r="R266" s="349"/>
      <c r="S266" s="317"/>
      <c r="T266" s="317"/>
      <c r="U266" s="317"/>
      <c r="V266" s="317"/>
      <c r="W266" s="317"/>
      <c r="X266" s="349"/>
    </row>
    <row r="267" spans="1:24" s="360" customFormat="1" ht="14.25" customHeight="1" x14ac:dyDescent="0.25">
      <c r="A267" s="334"/>
      <c r="B267" s="332"/>
      <c r="C267" s="349"/>
      <c r="D267" s="349"/>
      <c r="E267" s="349"/>
      <c r="F267" s="322"/>
      <c r="G267" s="327"/>
      <c r="H267" s="6"/>
      <c r="I267" s="6"/>
      <c r="J267" s="135"/>
      <c r="K267" s="6"/>
      <c r="L267" s="6"/>
      <c r="M267" s="349"/>
      <c r="N267" s="6"/>
      <c r="O267" s="349"/>
      <c r="P267" s="349"/>
      <c r="Q267" s="349"/>
      <c r="R267" s="349"/>
      <c r="S267" s="549"/>
      <c r="T267" s="549"/>
      <c r="U267" s="549"/>
      <c r="V267" s="317"/>
      <c r="W267" s="317"/>
      <c r="X267" s="349"/>
    </row>
    <row r="268" spans="1:24" s="360" customFormat="1" x14ac:dyDescent="0.25">
      <c r="A268" s="335"/>
      <c r="B268" s="338"/>
      <c r="C268" s="349"/>
      <c r="D268" s="349"/>
      <c r="E268" s="349"/>
      <c r="F268" s="339"/>
      <c r="G268" s="349"/>
      <c r="H268" s="6"/>
      <c r="I268" s="6"/>
      <c r="J268" s="6"/>
      <c r="K268" s="6"/>
      <c r="L268" s="6"/>
      <c r="M268" s="349"/>
      <c r="N268" s="135"/>
      <c r="O268" s="358"/>
      <c r="P268" s="361"/>
      <c r="Q268" s="361"/>
      <c r="R268" s="361"/>
      <c r="S268" s="549"/>
      <c r="T268" s="549"/>
      <c r="U268" s="549"/>
      <c r="V268" s="317"/>
      <c r="W268" s="317"/>
      <c r="X268" s="349"/>
    </row>
    <row r="269" spans="1:24" s="360" customFormat="1" x14ac:dyDescent="0.25">
      <c r="A269" s="335"/>
      <c r="B269" s="338"/>
      <c r="C269" s="349"/>
      <c r="D269" s="349"/>
      <c r="E269" s="349"/>
      <c r="F269" s="339"/>
      <c r="G269" s="349"/>
      <c r="H269" s="6"/>
      <c r="I269" s="6"/>
      <c r="J269" s="6"/>
      <c r="K269" s="6"/>
      <c r="L269" s="6"/>
      <c r="M269" s="349"/>
      <c r="N269" s="135"/>
      <c r="O269" s="358"/>
      <c r="P269" s="349"/>
      <c r="Q269" s="349"/>
      <c r="R269" s="349"/>
      <c r="S269" s="549"/>
      <c r="T269" s="549"/>
      <c r="U269" s="549"/>
      <c r="V269" s="317"/>
      <c r="W269" s="317"/>
      <c r="X269" s="349"/>
    </row>
    <row r="270" spans="1:24" s="360" customFormat="1" x14ac:dyDescent="0.25">
      <c r="A270" s="335"/>
      <c r="B270" s="326"/>
      <c r="C270" s="349"/>
      <c r="D270" s="349"/>
      <c r="E270" s="349"/>
      <c r="F270" s="330"/>
      <c r="G270" s="349"/>
      <c r="H270" s="6"/>
      <c r="I270" s="6"/>
      <c r="J270" s="6"/>
      <c r="K270" s="6"/>
      <c r="L270" s="6"/>
      <c r="M270" s="349"/>
      <c r="N270" s="6"/>
      <c r="O270" s="349"/>
      <c r="P270" s="349"/>
      <c r="Q270" s="349"/>
      <c r="R270" s="349"/>
      <c r="S270" s="317"/>
      <c r="T270" s="317"/>
      <c r="U270" s="317"/>
      <c r="V270" s="317"/>
      <c r="W270" s="317"/>
      <c r="X270" s="349"/>
    </row>
    <row r="271" spans="1:24" s="360" customFormat="1" ht="14.25" customHeight="1" x14ac:dyDescent="0.25">
      <c r="A271" s="334"/>
      <c r="B271" s="332"/>
      <c r="C271" s="349"/>
      <c r="D271" s="349"/>
      <c r="E271" s="349"/>
      <c r="F271" s="322"/>
      <c r="G271" s="349"/>
      <c r="H271" s="6"/>
      <c r="I271" s="6"/>
      <c r="J271" s="135"/>
      <c r="K271" s="6"/>
      <c r="L271" s="6"/>
      <c r="M271" s="349"/>
      <c r="N271" s="6"/>
      <c r="O271" s="349"/>
      <c r="P271" s="349"/>
      <c r="Q271" s="349"/>
      <c r="R271" s="349"/>
      <c r="S271" s="550"/>
      <c r="T271" s="550"/>
      <c r="U271" s="550"/>
      <c r="V271" s="317"/>
      <c r="W271" s="317"/>
      <c r="X271" s="349"/>
    </row>
    <row r="272" spans="1:24" s="360" customFormat="1" x14ac:dyDescent="0.25">
      <c r="A272" s="335"/>
      <c r="B272" s="338"/>
      <c r="C272" s="349"/>
      <c r="D272" s="349"/>
      <c r="E272" s="349"/>
      <c r="F272" s="339"/>
      <c r="G272" s="349"/>
      <c r="H272" s="6"/>
      <c r="I272" s="6"/>
      <c r="J272" s="6"/>
      <c r="K272" s="6"/>
      <c r="L272" s="6"/>
      <c r="M272" s="349"/>
      <c r="N272" s="135"/>
      <c r="O272" s="358"/>
      <c r="P272" s="361"/>
      <c r="Q272" s="361"/>
      <c r="R272" s="361"/>
      <c r="S272" s="550"/>
      <c r="T272" s="550"/>
      <c r="U272" s="550"/>
      <c r="V272" s="317"/>
      <c r="W272" s="317"/>
      <c r="X272" s="349"/>
    </row>
    <row r="273" spans="1:24" s="360" customFormat="1" x14ac:dyDescent="0.25">
      <c r="A273" s="335"/>
      <c r="B273" s="326"/>
      <c r="C273" s="349"/>
      <c r="D273" s="349"/>
      <c r="E273" s="349"/>
      <c r="F273" s="330"/>
      <c r="G273" s="349"/>
      <c r="H273" s="6"/>
      <c r="I273" s="6"/>
      <c r="J273" s="6"/>
      <c r="K273" s="6"/>
      <c r="L273" s="6"/>
      <c r="M273" s="349"/>
      <c r="N273" s="6"/>
      <c r="O273" s="358"/>
      <c r="P273" s="349"/>
      <c r="Q273" s="349"/>
      <c r="R273" s="349"/>
      <c r="S273" s="317"/>
      <c r="T273" s="317"/>
      <c r="U273" s="317"/>
      <c r="V273" s="317"/>
      <c r="W273" s="317"/>
      <c r="X273" s="349"/>
    </row>
    <row r="274" spans="1:24" s="360" customFormat="1" ht="14.25" customHeight="1" x14ac:dyDescent="0.25">
      <c r="A274" s="334"/>
      <c r="B274" s="332"/>
      <c r="C274" s="349"/>
      <c r="D274" s="349"/>
      <c r="E274" s="349"/>
      <c r="F274" s="322"/>
      <c r="G274" s="349"/>
      <c r="H274" s="6"/>
      <c r="I274" s="6"/>
      <c r="J274" s="135"/>
      <c r="K274" s="6"/>
      <c r="L274" s="6"/>
      <c r="M274" s="349"/>
      <c r="N274" s="6"/>
      <c r="O274" s="349"/>
      <c r="P274" s="349"/>
      <c r="Q274" s="349"/>
      <c r="R274" s="349"/>
      <c r="S274" s="550"/>
      <c r="T274" s="550"/>
      <c r="U274" s="550"/>
      <c r="V274" s="317"/>
      <c r="W274" s="317"/>
      <c r="X274" s="349"/>
    </row>
    <row r="275" spans="1:24" s="360" customFormat="1" x14ac:dyDescent="0.25">
      <c r="A275" s="335"/>
      <c r="B275" s="338"/>
      <c r="C275" s="349"/>
      <c r="D275" s="349"/>
      <c r="E275" s="349"/>
      <c r="F275" s="339"/>
      <c r="G275" s="349"/>
      <c r="H275" s="6"/>
      <c r="I275" s="6"/>
      <c r="J275" s="6"/>
      <c r="K275" s="6"/>
      <c r="L275" s="6"/>
      <c r="M275" s="349"/>
      <c r="N275" s="135"/>
      <c r="O275" s="358"/>
      <c r="P275" s="361"/>
      <c r="Q275" s="361"/>
      <c r="R275" s="361"/>
      <c r="S275" s="550"/>
      <c r="T275" s="550"/>
      <c r="U275" s="550"/>
      <c r="V275" s="317"/>
      <c r="W275" s="317"/>
      <c r="X275" s="349"/>
    </row>
    <row r="276" spans="1:24" s="360" customFormat="1" x14ac:dyDescent="0.25">
      <c r="A276" s="335"/>
      <c r="B276" s="326"/>
      <c r="C276" s="349"/>
      <c r="D276" s="349"/>
      <c r="E276" s="349"/>
      <c r="F276" s="330"/>
      <c r="G276" s="349"/>
      <c r="H276" s="6"/>
      <c r="I276" s="6"/>
      <c r="J276" s="6"/>
      <c r="K276" s="6"/>
      <c r="L276" s="6"/>
      <c r="M276" s="349"/>
      <c r="N276" s="6"/>
      <c r="O276" s="358"/>
      <c r="P276" s="349"/>
      <c r="Q276" s="349"/>
      <c r="R276" s="349"/>
      <c r="S276" s="317"/>
      <c r="T276" s="317"/>
      <c r="U276" s="317"/>
      <c r="V276" s="317"/>
      <c r="W276" s="317"/>
      <c r="X276" s="349"/>
    </row>
    <row r="277" spans="1:24" s="360" customFormat="1" ht="14.25" customHeight="1" x14ac:dyDescent="0.25">
      <c r="A277" s="334"/>
      <c r="B277" s="332"/>
      <c r="C277" s="349"/>
      <c r="D277" s="349"/>
      <c r="E277" s="349"/>
      <c r="F277" s="322"/>
      <c r="G277" s="327"/>
      <c r="H277" s="6"/>
      <c r="I277" s="6"/>
      <c r="J277" s="135"/>
      <c r="K277" s="6"/>
      <c r="L277" s="6"/>
      <c r="M277" s="349"/>
      <c r="N277" s="6"/>
      <c r="O277" s="349"/>
      <c r="P277" s="349"/>
      <c r="Q277" s="349"/>
      <c r="R277" s="349"/>
      <c r="S277" s="549"/>
      <c r="T277" s="549"/>
      <c r="U277" s="549"/>
      <c r="V277" s="317"/>
      <c r="W277" s="317"/>
      <c r="X277" s="349"/>
    </row>
    <row r="278" spans="1:24" s="360" customFormat="1" x14ac:dyDescent="0.25">
      <c r="A278" s="335"/>
      <c r="B278" s="338"/>
      <c r="C278" s="349"/>
      <c r="D278" s="349"/>
      <c r="E278" s="349"/>
      <c r="F278" s="339"/>
      <c r="G278" s="349"/>
      <c r="H278" s="6"/>
      <c r="I278" s="6"/>
      <c r="J278" s="6"/>
      <c r="K278" s="6"/>
      <c r="L278" s="6"/>
      <c r="M278" s="349"/>
      <c r="N278" s="135"/>
      <c r="O278" s="358"/>
      <c r="P278" s="361"/>
      <c r="Q278" s="361"/>
      <c r="R278" s="361"/>
      <c r="S278" s="549"/>
      <c r="T278" s="549"/>
      <c r="U278" s="549"/>
      <c r="V278" s="317"/>
      <c r="W278" s="317"/>
      <c r="X278" s="349"/>
    </row>
    <row r="279" spans="1:24" s="360" customFormat="1" x14ac:dyDescent="0.25">
      <c r="A279" s="335"/>
      <c r="B279" s="338"/>
      <c r="C279" s="349"/>
      <c r="D279" s="349"/>
      <c r="E279" s="349"/>
      <c r="F279" s="339"/>
      <c r="G279" s="349"/>
      <c r="H279" s="6"/>
      <c r="I279" s="6"/>
      <c r="J279" s="6"/>
      <c r="K279" s="6"/>
      <c r="L279" s="6"/>
      <c r="M279" s="349"/>
      <c r="N279" s="135"/>
      <c r="O279" s="358"/>
      <c r="P279" s="349"/>
      <c r="Q279" s="349"/>
      <c r="R279" s="349"/>
      <c r="S279" s="549"/>
      <c r="T279" s="549"/>
      <c r="U279" s="549"/>
      <c r="V279" s="317"/>
      <c r="W279" s="317"/>
      <c r="X279" s="349"/>
    </row>
    <row r="280" spans="1:24" s="360" customFormat="1" x14ac:dyDescent="0.25">
      <c r="A280" s="335"/>
      <c r="B280" s="326"/>
      <c r="C280" s="349"/>
      <c r="D280" s="349"/>
      <c r="E280" s="349"/>
      <c r="F280" s="330"/>
      <c r="G280" s="349"/>
      <c r="H280" s="6"/>
      <c r="I280" s="6"/>
      <c r="J280" s="6"/>
      <c r="K280" s="6"/>
      <c r="L280" s="6"/>
      <c r="M280" s="349"/>
      <c r="N280" s="6"/>
      <c r="O280" s="349"/>
      <c r="P280" s="349"/>
      <c r="Q280" s="349"/>
      <c r="R280" s="349"/>
      <c r="S280" s="317"/>
      <c r="T280" s="317"/>
      <c r="U280" s="317"/>
      <c r="V280" s="317"/>
      <c r="W280" s="317"/>
      <c r="X280" s="349"/>
    </row>
    <row r="281" spans="1:24" s="360" customFormat="1" ht="14.25" customHeight="1" x14ac:dyDescent="0.25">
      <c r="A281" s="334"/>
      <c r="B281" s="332"/>
      <c r="C281" s="349"/>
      <c r="D281" s="349"/>
      <c r="E281" s="349"/>
      <c r="F281" s="322"/>
      <c r="G281" s="327"/>
      <c r="H281" s="6"/>
      <c r="I281" s="6"/>
      <c r="J281" s="135"/>
      <c r="K281" s="6"/>
      <c r="L281" s="6"/>
      <c r="M281" s="349"/>
      <c r="N281" s="6"/>
      <c r="O281" s="349"/>
      <c r="P281" s="349"/>
      <c r="Q281" s="349"/>
      <c r="R281" s="349"/>
      <c r="S281" s="549"/>
      <c r="T281" s="549"/>
      <c r="U281" s="549"/>
      <c r="V281" s="317"/>
      <c r="W281" s="317"/>
      <c r="X281" s="349"/>
    </row>
    <row r="282" spans="1:24" s="360" customFormat="1" x14ac:dyDescent="0.25">
      <c r="A282" s="335"/>
      <c r="B282" s="338"/>
      <c r="C282" s="349"/>
      <c r="D282" s="349"/>
      <c r="E282" s="349"/>
      <c r="F282" s="339"/>
      <c r="G282" s="349"/>
      <c r="H282" s="6"/>
      <c r="I282" s="6"/>
      <c r="J282" s="6"/>
      <c r="K282" s="6"/>
      <c r="L282" s="6"/>
      <c r="M282" s="349"/>
      <c r="N282" s="135"/>
      <c r="O282" s="358"/>
      <c r="P282" s="349"/>
      <c r="Q282" s="349"/>
      <c r="R282" s="349"/>
      <c r="S282" s="549"/>
      <c r="T282" s="549"/>
      <c r="U282" s="549"/>
      <c r="V282" s="317"/>
      <c r="W282" s="317"/>
      <c r="X282" s="349"/>
    </row>
    <row r="283" spans="1:24" s="360" customFormat="1" x14ac:dyDescent="0.25">
      <c r="A283" s="335"/>
      <c r="B283" s="338"/>
      <c r="C283" s="349"/>
      <c r="D283" s="349"/>
      <c r="E283" s="349"/>
      <c r="F283" s="339"/>
      <c r="G283" s="349"/>
      <c r="H283" s="6"/>
      <c r="I283" s="6"/>
      <c r="J283" s="6"/>
      <c r="K283" s="6"/>
      <c r="L283" s="6"/>
      <c r="M283" s="349"/>
      <c r="N283" s="135"/>
      <c r="O283" s="358"/>
      <c r="P283" s="361"/>
      <c r="Q283" s="361"/>
      <c r="R283" s="361"/>
      <c r="S283" s="549"/>
      <c r="T283" s="549"/>
      <c r="U283" s="549"/>
      <c r="V283" s="317"/>
      <c r="W283" s="317"/>
      <c r="X283" s="349"/>
    </row>
    <row r="284" spans="1:24" s="360" customFormat="1" x14ac:dyDescent="0.25">
      <c r="A284" s="548"/>
      <c r="B284" s="548"/>
      <c r="C284" s="548"/>
      <c r="D284" s="548"/>
      <c r="E284" s="548"/>
      <c r="F284" s="548"/>
      <c r="G284" s="548"/>
      <c r="H284" s="548"/>
      <c r="I284" s="548"/>
      <c r="J284" s="548"/>
      <c r="K284" s="548"/>
      <c r="L284" s="548"/>
      <c r="M284" s="548"/>
      <c r="N284" s="548"/>
      <c r="O284" s="548"/>
      <c r="P284" s="548"/>
      <c r="Q284" s="548"/>
      <c r="R284" s="548"/>
      <c r="S284" s="548"/>
      <c r="T284" s="548"/>
      <c r="U284" s="548"/>
      <c r="V284" s="548"/>
      <c r="W284" s="548"/>
      <c r="X284" s="548"/>
    </row>
    <row r="285" spans="1:24" s="360" customFormat="1" x14ac:dyDescent="0.25">
      <c r="A285" s="351"/>
      <c r="B285" s="326"/>
      <c r="C285" s="349"/>
      <c r="D285" s="349"/>
      <c r="E285" s="349"/>
      <c r="F285" s="330"/>
      <c r="G285" s="349"/>
      <c r="H285" s="6"/>
      <c r="I285" s="6"/>
      <c r="J285" s="6"/>
      <c r="K285" s="6"/>
      <c r="L285" s="6"/>
      <c r="M285" s="349"/>
      <c r="N285" s="6"/>
      <c r="O285" s="349"/>
      <c r="P285" s="349"/>
      <c r="Q285" s="349"/>
      <c r="R285" s="349"/>
      <c r="S285" s="317"/>
      <c r="T285" s="317"/>
      <c r="U285" s="317"/>
      <c r="V285" s="317"/>
      <c r="W285" s="317"/>
      <c r="X285" s="349"/>
    </row>
    <row r="286" spans="1:24" s="360" customFormat="1" ht="14.25" customHeight="1" x14ac:dyDescent="0.25">
      <c r="A286" s="343"/>
      <c r="B286" s="332"/>
      <c r="C286" s="349"/>
      <c r="D286" s="349"/>
      <c r="E286" s="349"/>
      <c r="F286" s="322"/>
      <c r="G286" s="327"/>
      <c r="H286" s="6"/>
      <c r="I286" s="6"/>
      <c r="J286" s="135"/>
      <c r="K286" s="6"/>
      <c r="L286" s="6"/>
      <c r="M286" s="349"/>
      <c r="N286" s="6"/>
      <c r="O286" s="349"/>
      <c r="P286" s="349"/>
      <c r="Q286" s="349"/>
      <c r="R286" s="349"/>
      <c r="S286" s="549"/>
      <c r="T286" s="549"/>
      <c r="U286" s="549"/>
      <c r="V286" s="317"/>
      <c r="W286" s="317"/>
      <c r="X286" s="349"/>
    </row>
    <row r="287" spans="1:24" s="360" customFormat="1" x14ac:dyDescent="0.25">
      <c r="A287" s="344"/>
      <c r="B287" s="338"/>
      <c r="C287" s="349"/>
      <c r="D287" s="349"/>
      <c r="E287" s="349"/>
      <c r="F287" s="345"/>
      <c r="G287" s="349"/>
      <c r="H287" s="6"/>
      <c r="I287" s="6"/>
      <c r="J287" s="6"/>
      <c r="K287" s="6"/>
      <c r="L287" s="6"/>
      <c r="M287" s="349"/>
      <c r="N287" s="135"/>
      <c r="O287" s="358"/>
      <c r="P287" s="361"/>
      <c r="Q287" s="361"/>
      <c r="R287" s="361"/>
      <c r="S287" s="549"/>
      <c r="T287" s="549"/>
      <c r="U287" s="549"/>
      <c r="V287" s="317"/>
      <c r="W287" s="317"/>
      <c r="X287" s="349"/>
    </row>
    <row r="288" spans="1:24" s="360" customFormat="1" x14ac:dyDescent="0.25">
      <c r="A288" s="344"/>
      <c r="B288" s="338"/>
      <c r="C288" s="349"/>
      <c r="D288" s="349"/>
      <c r="E288" s="349"/>
      <c r="F288" s="345"/>
      <c r="G288" s="349"/>
      <c r="H288" s="6"/>
      <c r="I288" s="6"/>
      <c r="J288" s="6"/>
      <c r="K288" s="6"/>
      <c r="L288" s="6"/>
      <c r="M288" s="349"/>
      <c r="N288" s="135"/>
      <c r="O288" s="358"/>
      <c r="P288" s="349"/>
      <c r="Q288" s="349"/>
      <c r="R288" s="349"/>
      <c r="S288" s="549"/>
      <c r="T288" s="549"/>
      <c r="U288" s="549"/>
      <c r="V288" s="317"/>
      <c r="W288" s="317"/>
      <c r="X288" s="349"/>
    </row>
    <row r="289" spans="1:24" s="360" customFormat="1" x14ac:dyDescent="0.25">
      <c r="A289" s="351"/>
      <c r="B289" s="326"/>
      <c r="C289" s="349"/>
      <c r="D289" s="349"/>
      <c r="E289" s="349"/>
      <c r="F289" s="330"/>
      <c r="G289" s="349"/>
      <c r="H289" s="6"/>
      <c r="I289" s="6"/>
      <c r="J289" s="6"/>
      <c r="K289" s="6"/>
      <c r="L289" s="6"/>
      <c r="M289" s="349"/>
      <c r="N289" s="6"/>
      <c r="O289" s="349"/>
      <c r="P289" s="349"/>
      <c r="Q289" s="349"/>
      <c r="R289" s="349"/>
      <c r="S289" s="317"/>
      <c r="T289" s="317"/>
      <c r="U289" s="317"/>
      <c r="V289" s="317"/>
      <c r="W289" s="317"/>
      <c r="X289" s="349"/>
    </row>
    <row r="290" spans="1:24" s="360" customFormat="1" x14ac:dyDescent="0.25">
      <c r="A290" s="548"/>
      <c r="B290" s="548"/>
      <c r="C290" s="548"/>
      <c r="D290" s="548"/>
      <c r="E290" s="548"/>
      <c r="F290" s="548"/>
      <c r="G290" s="548"/>
      <c r="H290" s="548"/>
      <c r="I290" s="548"/>
      <c r="J290" s="548"/>
      <c r="K290" s="548"/>
      <c r="L290" s="548"/>
      <c r="M290" s="548"/>
      <c r="N290" s="548"/>
      <c r="O290" s="548"/>
      <c r="P290" s="548"/>
      <c r="Q290" s="548"/>
      <c r="R290" s="548"/>
      <c r="S290" s="548"/>
      <c r="T290" s="548"/>
      <c r="U290" s="548"/>
      <c r="V290" s="548"/>
      <c r="W290" s="548"/>
      <c r="X290" s="548"/>
    </row>
    <row r="291" spans="1:24" s="360" customFormat="1" ht="14.25" customHeight="1" x14ac:dyDescent="0.25">
      <c r="A291" s="356"/>
      <c r="B291" s="332"/>
      <c r="C291" s="349"/>
      <c r="D291" s="349"/>
      <c r="E291" s="349"/>
      <c r="F291" s="322"/>
      <c r="G291" s="327"/>
      <c r="H291" s="6"/>
      <c r="I291" s="6"/>
      <c r="J291" s="135"/>
      <c r="K291" s="6"/>
      <c r="L291" s="6"/>
      <c r="M291" s="349"/>
      <c r="N291" s="6"/>
      <c r="O291" s="349"/>
      <c r="P291" s="349"/>
      <c r="Q291" s="349"/>
      <c r="R291" s="349"/>
      <c r="S291" s="549"/>
      <c r="T291" s="549"/>
      <c r="U291" s="549"/>
      <c r="V291" s="317"/>
      <c r="W291" s="317"/>
      <c r="X291" s="349"/>
    </row>
    <row r="292" spans="1:24" s="360" customFormat="1" x14ac:dyDescent="0.25">
      <c r="A292" s="351"/>
      <c r="B292" s="326"/>
      <c r="C292" s="349"/>
      <c r="D292" s="349"/>
      <c r="E292" s="349"/>
      <c r="F292" s="330"/>
      <c r="G292" s="349"/>
      <c r="H292" s="6"/>
      <c r="I292" s="6"/>
      <c r="J292" s="6"/>
      <c r="K292" s="6"/>
      <c r="L292" s="6"/>
      <c r="M292" s="349"/>
      <c r="N292" s="135"/>
      <c r="O292" s="358"/>
      <c r="P292" s="361"/>
      <c r="Q292" s="361"/>
      <c r="R292" s="361"/>
      <c r="S292" s="549"/>
      <c r="T292" s="549"/>
      <c r="U292" s="549"/>
      <c r="V292" s="317"/>
      <c r="W292" s="317"/>
      <c r="X292" s="349"/>
    </row>
    <row r="293" spans="1:24" s="360" customFormat="1" x14ac:dyDescent="0.25">
      <c r="A293" s="351"/>
      <c r="B293" s="326"/>
      <c r="C293" s="349"/>
      <c r="D293" s="349"/>
      <c r="E293" s="349"/>
      <c r="F293" s="330"/>
      <c r="G293" s="349"/>
      <c r="H293" s="6"/>
      <c r="I293" s="6"/>
      <c r="J293" s="6"/>
      <c r="K293" s="6"/>
      <c r="L293" s="6"/>
      <c r="M293" s="349"/>
      <c r="N293" s="135"/>
      <c r="O293" s="358"/>
      <c r="P293" s="349"/>
      <c r="Q293" s="349"/>
      <c r="R293" s="349"/>
      <c r="S293" s="549"/>
      <c r="T293" s="549"/>
      <c r="U293" s="549"/>
      <c r="V293" s="317"/>
      <c r="W293" s="317"/>
      <c r="X293" s="349"/>
    </row>
  </sheetData>
  <mergeCells count="244">
    <mergeCell ref="V4:X4"/>
    <mergeCell ref="S16:S18"/>
    <mergeCell ref="T16:T18"/>
    <mergeCell ref="U16:U18"/>
    <mergeCell ref="S20:S22"/>
    <mergeCell ref="T20:T22"/>
    <mergeCell ref="U20:U22"/>
    <mergeCell ref="A7:X7"/>
    <mergeCell ref="S8:U8"/>
    <mergeCell ref="V8:W8"/>
    <mergeCell ref="N9:O9"/>
    <mergeCell ref="A11:X11"/>
    <mergeCell ref="A12:X14"/>
    <mergeCell ref="X28:X30"/>
    <mergeCell ref="S32:S34"/>
    <mergeCell ref="T32:T34"/>
    <mergeCell ref="U32:U34"/>
    <mergeCell ref="S36:S38"/>
    <mergeCell ref="T36:T38"/>
    <mergeCell ref="U36:U38"/>
    <mergeCell ref="S24:S26"/>
    <mergeCell ref="T24:T26"/>
    <mergeCell ref="U24:U26"/>
    <mergeCell ref="S28:S30"/>
    <mergeCell ref="T28:T30"/>
    <mergeCell ref="U28:U30"/>
    <mergeCell ref="S49:S51"/>
    <mergeCell ref="T49:T51"/>
    <mergeCell ref="U49:U51"/>
    <mergeCell ref="S53:S55"/>
    <mergeCell ref="T53:T55"/>
    <mergeCell ref="U53:U55"/>
    <mergeCell ref="S40:S42"/>
    <mergeCell ref="T40:T42"/>
    <mergeCell ref="U40:U42"/>
    <mergeCell ref="A44:X44"/>
    <mergeCell ref="S45:S47"/>
    <mergeCell ref="T45:T47"/>
    <mergeCell ref="U45:U47"/>
    <mergeCell ref="A66:X66"/>
    <mergeCell ref="S67:S69"/>
    <mergeCell ref="T67:T69"/>
    <mergeCell ref="U67:U69"/>
    <mergeCell ref="S71:S72"/>
    <mergeCell ref="T71:T72"/>
    <mergeCell ref="U71:U72"/>
    <mergeCell ref="S57:S59"/>
    <mergeCell ref="T57:T59"/>
    <mergeCell ref="U57:U59"/>
    <mergeCell ref="A61:X61"/>
    <mergeCell ref="S62:S64"/>
    <mergeCell ref="T62:T64"/>
    <mergeCell ref="U62:U64"/>
    <mergeCell ref="X79:X81"/>
    <mergeCell ref="A82:X82"/>
    <mergeCell ref="S83:S85"/>
    <mergeCell ref="T83:T85"/>
    <mergeCell ref="U83:U85"/>
    <mergeCell ref="X83:X85"/>
    <mergeCell ref="S74:S76"/>
    <mergeCell ref="T74:T76"/>
    <mergeCell ref="U74:U76"/>
    <mergeCell ref="S79:S81"/>
    <mergeCell ref="T79:T81"/>
    <mergeCell ref="U79:U81"/>
    <mergeCell ref="S94:S96"/>
    <mergeCell ref="T94:T96"/>
    <mergeCell ref="U94:U96"/>
    <mergeCell ref="S98:S99"/>
    <mergeCell ref="T98:T99"/>
    <mergeCell ref="U98:U99"/>
    <mergeCell ref="S87:S88"/>
    <mergeCell ref="T87:T88"/>
    <mergeCell ref="U87:U88"/>
    <mergeCell ref="S90:S92"/>
    <mergeCell ref="T90:T92"/>
    <mergeCell ref="U90:U92"/>
    <mergeCell ref="S109:S111"/>
    <mergeCell ref="T109:T111"/>
    <mergeCell ref="U109:U111"/>
    <mergeCell ref="S113:S115"/>
    <mergeCell ref="T113:T115"/>
    <mergeCell ref="U113:U115"/>
    <mergeCell ref="S101:S103"/>
    <mergeCell ref="T101:T103"/>
    <mergeCell ref="U101:U103"/>
    <mergeCell ref="S105:S107"/>
    <mergeCell ref="T105:T107"/>
    <mergeCell ref="U105:U107"/>
    <mergeCell ref="S125:S127"/>
    <mergeCell ref="T125:T127"/>
    <mergeCell ref="U125:U127"/>
    <mergeCell ref="S129:S130"/>
    <mergeCell ref="T129:T130"/>
    <mergeCell ref="U129:U130"/>
    <mergeCell ref="S117:S119"/>
    <mergeCell ref="T117:T119"/>
    <mergeCell ref="U117:U119"/>
    <mergeCell ref="A120:X120"/>
    <mergeCell ref="S121:S123"/>
    <mergeCell ref="T121:T123"/>
    <mergeCell ref="U121:U123"/>
    <mergeCell ref="A139:X139"/>
    <mergeCell ref="S140:S142"/>
    <mergeCell ref="T140:T142"/>
    <mergeCell ref="U140:U142"/>
    <mergeCell ref="S144:S146"/>
    <mergeCell ref="T144:T146"/>
    <mergeCell ref="U144:U146"/>
    <mergeCell ref="S132:S134"/>
    <mergeCell ref="T132:T134"/>
    <mergeCell ref="U132:U134"/>
    <mergeCell ref="S136:S138"/>
    <mergeCell ref="T136:T138"/>
    <mergeCell ref="U136:U138"/>
    <mergeCell ref="B154:X154"/>
    <mergeCell ref="S155:S156"/>
    <mergeCell ref="T155:T156"/>
    <mergeCell ref="U155:U156"/>
    <mergeCell ref="A157:X157"/>
    <mergeCell ref="S158:S159"/>
    <mergeCell ref="T158:T159"/>
    <mergeCell ref="U158:U159"/>
    <mergeCell ref="A147:X147"/>
    <mergeCell ref="S148:S149"/>
    <mergeCell ref="T148:T149"/>
    <mergeCell ref="U148:U149"/>
    <mergeCell ref="A150:X150"/>
    <mergeCell ref="S151:S153"/>
    <mergeCell ref="T151:T153"/>
    <mergeCell ref="U151:U153"/>
    <mergeCell ref="S168:S170"/>
    <mergeCell ref="T168:T170"/>
    <mergeCell ref="U168:U170"/>
    <mergeCell ref="S172:S174"/>
    <mergeCell ref="T172:T174"/>
    <mergeCell ref="U172:U174"/>
    <mergeCell ref="A160:X160"/>
    <mergeCell ref="S161:S163"/>
    <mergeCell ref="T161:T163"/>
    <mergeCell ref="U161:U163"/>
    <mergeCell ref="S165:S166"/>
    <mergeCell ref="T165:T166"/>
    <mergeCell ref="U165:U166"/>
    <mergeCell ref="X187:X189"/>
    <mergeCell ref="S191:S193"/>
    <mergeCell ref="T191:T193"/>
    <mergeCell ref="U191:U193"/>
    <mergeCell ref="A175:X175"/>
    <mergeCell ref="U176:U178"/>
    <mergeCell ref="S180:S182"/>
    <mergeCell ref="T180:T182"/>
    <mergeCell ref="U180:U182"/>
    <mergeCell ref="S184:S185"/>
    <mergeCell ref="T184:T185"/>
    <mergeCell ref="U184:U185"/>
    <mergeCell ref="S195:S197"/>
    <mergeCell ref="T195:T197"/>
    <mergeCell ref="U195:U197"/>
    <mergeCell ref="S199:S203"/>
    <mergeCell ref="T199:T203"/>
    <mergeCell ref="U199:U203"/>
    <mergeCell ref="S187:S189"/>
    <mergeCell ref="T187:T189"/>
    <mergeCell ref="U187:U189"/>
    <mergeCell ref="S213:S215"/>
    <mergeCell ref="T213:T215"/>
    <mergeCell ref="U213:U215"/>
    <mergeCell ref="S217:S219"/>
    <mergeCell ref="T217:T219"/>
    <mergeCell ref="U217:U219"/>
    <mergeCell ref="X199:X201"/>
    <mergeCell ref="A204:X204"/>
    <mergeCell ref="S205:S207"/>
    <mergeCell ref="T205:T207"/>
    <mergeCell ref="U205:U207"/>
    <mergeCell ref="S209:S211"/>
    <mergeCell ref="T209:T211"/>
    <mergeCell ref="U209:U211"/>
    <mergeCell ref="X209:X211"/>
    <mergeCell ref="A228:X228"/>
    <mergeCell ref="S229:S231"/>
    <mergeCell ref="T229:T231"/>
    <mergeCell ref="U229:U231"/>
    <mergeCell ref="S233:S235"/>
    <mergeCell ref="T233:T235"/>
    <mergeCell ref="U233:U235"/>
    <mergeCell ref="A220:X220"/>
    <mergeCell ref="S221:S223"/>
    <mergeCell ref="T221:T223"/>
    <mergeCell ref="U221:U223"/>
    <mergeCell ref="S225:S227"/>
    <mergeCell ref="T225:T227"/>
    <mergeCell ref="U225:U227"/>
    <mergeCell ref="S245:S247"/>
    <mergeCell ref="T245:T247"/>
    <mergeCell ref="U245:U247"/>
    <mergeCell ref="S249:S251"/>
    <mergeCell ref="T249:T251"/>
    <mergeCell ref="U249:U251"/>
    <mergeCell ref="S237:S239"/>
    <mergeCell ref="T237:T239"/>
    <mergeCell ref="U237:U239"/>
    <mergeCell ref="A240:X240"/>
    <mergeCell ref="S241:S243"/>
    <mergeCell ref="T241:T243"/>
    <mergeCell ref="U241:U243"/>
    <mergeCell ref="S261:S262"/>
    <mergeCell ref="T261:T262"/>
    <mergeCell ref="U261:U262"/>
    <mergeCell ref="A263:X263"/>
    <mergeCell ref="S264:S265"/>
    <mergeCell ref="T264:T265"/>
    <mergeCell ref="U264:U265"/>
    <mergeCell ref="S253:S255"/>
    <mergeCell ref="T253:T255"/>
    <mergeCell ref="U253:U255"/>
    <mergeCell ref="A256:X256"/>
    <mergeCell ref="S257:S259"/>
    <mergeCell ref="T257:T259"/>
    <mergeCell ref="U257:U259"/>
    <mergeCell ref="S274:S275"/>
    <mergeCell ref="T274:T275"/>
    <mergeCell ref="U274:U275"/>
    <mergeCell ref="S277:S279"/>
    <mergeCell ref="T277:T279"/>
    <mergeCell ref="U277:U279"/>
    <mergeCell ref="S267:S269"/>
    <mergeCell ref="T267:T269"/>
    <mergeCell ref="U267:U269"/>
    <mergeCell ref="S271:S272"/>
    <mergeCell ref="T271:T272"/>
    <mergeCell ref="U271:U272"/>
    <mergeCell ref="A290:X290"/>
    <mergeCell ref="S291:S293"/>
    <mergeCell ref="T291:T293"/>
    <mergeCell ref="U291:U293"/>
    <mergeCell ref="S281:S283"/>
    <mergeCell ref="T281:T283"/>
    <mergeCell ref="U281:U283"/>
    <mergeCell ref="A284:X284"/>
    <mergeCell ref="S286:S288"/>
    <mergeCell ref="T286:T288"/>
    <mergeCell ref="U286:U288"/>
  </mergeCells>
  <conditionalFormatting sqref="P30:R30 P28:R28 P16:R22 P24:R26 P33:R33 P37:R37 P50:R50 P54:R54 P58:R58 P63:R63 P68:R68 P75:R75 P84:R84 P110:R110 P114:R114 P118:R118 P122:R122 P126:R126 P133:R133 P137:R137 P141:R141 P145:R145 P152:R152 P162:R162 P169:R169 P173:R173 P177:R177 P181:R181 P192:R192 P196:R196 P200:R200 P206:R206 P210:R210 P214:R214 P218:R218 P222:R222 P226:R226 P230:R230 P234:R234 P238:R238 P242:R242 P246:R246 P250:R250 P254:R254 P258:R258 P268:R268 P278:R278 P287:R287 P292:R292 P42:R42 P47:R47 P81:R81 P92:R92 P96:R96 P103:R103 P107:R107 P189:R189 P283:R283 P72:R72 P88:R88 P99:R99 P130:R130 P149:R149 P156:R156 P159:R159 P166:R166 P185:R185 P203:R203 P262:R262 P272:R272 P275:R275 P9:R10">
    <cfRule type="expression" dxfId="260" priority="1" stopIfTrue="1">
      <formula>AND(P9&lt;&gt;"",OR(P9&lt;=0,P9="-"))</formula>
    </cfRule>
  </conditionalFormatting>
  <conditionalFormatting sqref="P190:R191 P201:R202 P255:R255 P239:R239 P227:R227 P219:R219 P186:R188 P174:R174 P153:R153 P155:R155 P146:R146 P148:R148 P131:R132 P138:R138 P119:R119 P48:R49 P64:R65 P293:R64387 P59:R60 P31:R32 P34:R36 P43:R43 P51:R53 P55:R57 P62:R62 P67:R67 P279:R282 P83:R83 P76:R80 P111:R113 P115:R117 P121:R121 P123:R125 P100:R102 P134:R136 P140:R140 P142:R144 P151:R151 P161:R161 P158:R158 P170:R172 P176:R176 P178:R180 P108:R109 P193:R195 P197:R199 P205:R205 P207:R209 P211:R213 P215:R217 P221:R221 P223:R225 P229:R229 P231:R233 P235:R237 P241:R241 P243:R245 P247:R249 P251:R253 P257:R257 P264:R267 P259:R261 P285:R286 P276:R277 P38:R41 P45:R46 P73:R74 P93:R95 P89:R91 P104:R106 P167:R168 P69:R71 P85:R87 P97:R98 P127:R129 P163:R165 P182:R184 P269:R271 P273:R274 P288:R289 P291:R291">
    <cfRule type="expression" dxfId="259" priority="2" stopIfTrue="1">
      <formula>AND(P31&lt;&gt;"",OR(P31=0,P31="-"))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27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outlineLevelRow="1" outlineLevelCol="1" x14ac:dyDescent="0.25"/>
  <cols>
    <col min="1" max="1" width="18.85546875" style="302" customWidth="1"/>
    <col min="2" max="2" width="4.7109375" style="303" customWidth="1"/>
    <col min="3" max="3" width="5.140625" style="303" customWidth="1"/>
    <col min="4" max="4" width="5" style="303" customWidth="1"/>
    <col min="5" max="5" width="3" style="303" customWidth="1"/>
    <col min="6" max="6" width="11" style="304" customWidth="1"/>
    <col min="7" max="7" width="14.140625" style="304" customWidth="1"/>
    <col min="8" max="8" width="12.42578125" style="417" customWidth="1"/>
    <col min="9" max="9" width="13.28515625" style="306" customWidth="1" collapsed="1"/>
    <col min="10" max="10" width="13.140625" style="307" customWidth="1"/>
    <col min="11" max="11" width="12.42578125" style="308" customWidth="1" outlineLevel="1"/>
    <col min="12" max="12" width="13.42578125" style="309" customWidth="1" outlineLevel="1"/>
    <col min="13" max="13" width="13.140625" style="309" customWidth="1" outlineLevel="1"/>
    <col min="14" max="14" width="9.28515625" style="307" customWidth="1" collapsed="1"/>
    <col min="15" max="15" width="9.42578125" style="305" customWidth="1"/>
    <col min="16" max="16" width="15" style="310" customWidth="1"/>
    <col min="17" max="17" width="19.7109375" style="305" customWidth="1"/>
    <col min="18" max="18" width="28.42578125" style="305" customWidth="1" collapsed="1"/>
    <col min="19" max="19" width="15.85546875" style="19" hidden="1" customWidth="1" outlineLevel="1"/>
    <col min="20" max="20" width="15" style="3" hidden="1" customWidth="1" outlineLevel="1" collapsed="1"/>
    <col min="21" max="21" width="14.42578125" style="19" hidden="1" customWidth="1" outlineLevel="1"/>
    <col min="22" max="22" width="12.7109375" style="311" hidden="1" customWidth="1" outlineLevel="1"/>
    <col min="23" max="23" width="12.140625" style="312" hidden="1" customWidth="1" outlineLevel="1"/>
    <col min="24" max="24" width="21.5703125" style="313" customWidth="1" collapsed="1"/>
    <col min="25" max="25" width="13.7109375" style="60" hidden="1" customWidth="1" outlineLevel="1"/>
    <col min="26" max="26" width="12.85546875" style="60" hidden="1" customWidth="1" outlineLevel="1"/>
    <col min="27" max="27" width="11.42578125" style="60" hidden="1" customWidth="1" outlineLevel="1"/>
    <col min="28" max="28" width="11.140625" style="60" hidden="1" customWidth="1" outlineLevel="1"/>
    <col min="29" max="29" width="6" style="314" hidden="1" customWidth="1" outlineLevel="1" collapsed="1"/>
    <col min="30" max="31" width="5.140625" style="314" hidden="1" customWidth="1" outlineLevel="1"/>
    <col min="32" max="32" width="5.85546875" style="314" hidden="1" customWidth="1" outlineLevel="1"/>
    <col min="33" max="33" width="8.140625" style="314" hidden="1" customWidth="1" outlineLevel="1"/>
    <col min="34" max="34" width="8.28515625" style="314" hidden="1" customWidth="1" outlineLevel="1"/>
    <col min="35" max="35" width="7.28515625" style="314" hidden="1" customWidth="1" outlineLevel="1"/>
    <col min="36" max="36" width="9.140625" style="314" hidden="1" customWidth="1" outlineLevel="1"/>
    <col min="37" max="37" width="5.42578125" style="316" bestFit="1" customWidth="1"/>
    <col min="38" max="38" width="2.140625" style="60" customWidth="1"/>
    <col min="39" max="16384" width="9.140625" style="60"/>
  </cols>
  <sheetData>
    <row r="1" spans="1:37" s="301" customFormat="1" ht="23.25" customHeight="1" outlineLevel="1" x14ac:dyDescent="0.3">
      <c r="A1" s="391" t="s">
        <v>339</v>
      </c>
      <c r="B1" s="75"/>
      <c r="C1" s="75"/>
      <c r="D1" s="75"/>
      <c r="E1" s="75"/>
      <c r="F1" s="392"/>
      <c r="G1" s="392"/>
      <c r="H1" s="412"/>
      <c r="I1" s="393"/>
      <c r="J1" s="394"/>
      <c r="K1" s="394"/>
      <c r="L1" s="394"/>
      <c r="M1" s="394"/>
      <c r="N1" s="394"/>
      <c r="O1" s="395"/>
      <c r="P1" s="395"/>
      <c r="Q1" s="84"/>
      <c r="R1" s="84"/>
      <c r="S1" s="105"/>
      <c r="T1" s="396"/>
      <c r="U1" s="397"/>
      <c r="V1" s="398"/>
      <c r="W1" s="398"/>
      <c r="X1" s="300"/>
      <c r="AC1" s="28"/>
      <c r="AD1" s="28"/>
      <c r="AE1" s="28"/>
      <c r="AF1" s="28"/>
      <c r="AG1" s="28"/>
      <c r="AH1" s="28"/>
      <c r="AI1" s="28"/>
      <c r="AJ1" s="28"/>
      <c r="AK1" s="315"/>
    </row>
    <row r="2" spans="1:37" s="28" customFormat="1" ht="51" customHeight="1" x14ac:dyDescent="0.25">
      <c r="A2" s="527" t="s">
        <v>23</v>
      </c>
      <c r="B2" s="583" t="s">
        <v>24</v>
      </c>
      <c r="C2" s="585" t="s">
        <v>25</v>
      </c>
      <c r="D2" s="585" t="s">
        <v>2</v>
      </c>
      <c r="E2" s="585" t="s">
        <v>26</v>
      </c>
      <c r="F2" s="585" t="s">
        <v>27</v>
      </c>
      <c r="G2" s="587" t="s">
        <v>267</v>
      </c>
      <c r="H2" s="589" t="s">
        <v>28</v>
      </c>
      <c r="I2" s="585" t="s">
        <v>21</v>
      </c>
      <c r="J2" s="585" t="s">
        <v>19</v>
      </c>
      <c r="K2" s="585" t="s">
        <v>29</v>
      </c>
      <c r="L2" s="585" t="s">
        <v>30</v>
      </c>
      <c r="M2" s="594" t="s">
        <v>30</v>
      </c>
      <c r="N2" s="594" t="s">
        <v>251</v>
      </c>
      <c r="O2" s="583"/>
      <c r="P2" s="583" t="s">
        <v>31</v>
      </c>
      <c r="Q2" s="585" t="s">
        <v>247</v>
      </c>
      <c r="R2" s="594" t="s">
        <v>32</v>
      </c>
      <c r="S2" s="596" t="s">
        <v>16</v>
      </c>
      <c r="T2" s="597"/>
      <c r="U2" s="598"/>
      <c r="V2" s="599" t="s">
        <v>202</v>
      </c>
      <c r="W2" s="600"/>
      <c r="X2" s="585" t="s">
        <v>6</v>
      </c>
      <c r="Y2" s="601" t="s">
        <v>33</v>
      </c>
      <c r="Z2" s="601" t="s">
        <v>34</v>
      </c>
      <c r="AA2" s="601" t="s">
        <v>35</v>
      </c>
      <c r="AB2" s="601" t="s">
        <v>36</v>
      </c>
      <c r="AC2" s="591"/>
      <c r="AD2" s="592"/>
      <c r="AE2" s="592"/>
      <c r="AF2" s="593"/>
      <c r="AG2" s="591" t="s">
        <v>37</v>
      </c>
      <c r="AH2" s="592"/>
      <c r="AI2" s="592"/>
      <c r="AJ2" s="593"/>
      <c r="AK2" s="315"/>
    </row>
    <row r="3" spans="1:37" s="28" customFormat="1" ht="25.5" x14ac:dyDescent="0.25">
      <c r="A3" s="29"/>
      <c r="B3" s="584"/>
      <c r="C3" s="586"/>
      <c r="D3" s="586"/>
      <c r="E3" s="586"/>
      <c r="F3" s="586"/>
      <c r="G3" s="588"/>
      <c r="H3" s="590"/>
      <c r="I3" s="586"/>
      <c r="J3" s="586"/>
      <c r="K3" s="586"/>
      <c r="L3" s="586"/>
      <c r="M3" s="595"/>
      <c r="N3" s="595"/>
      <c r="O3" s="584"/>
      <c r="P3" s="584"/>
      <c r="Q3" s="586"/>
      <c r="R3" s="586"/>
      <c r="S3" s="526" t="s">
        <v>17</v>
      </c>
      <c r="T3" s="30" t="s">
        <v>203</v>
      </c>
      <c r="U3" s="526" t="s">
        <v>38</v>
      </c>
      <c r="V3" s="31" t="s">
        <v>14</v>
      </c>
      <c r="W3" s="32" t="s">
        <v>15</v>
      </c>
      <c r="X3" s="586"/>
      <c r="Y3" s="602"/>
      <c r="Z3" s="602"/>
      <c r="AA3" s="602"/>
      <c r="AB3" s="602"/>
      <c r="AC3" s="33"/>
      <c r="AD3" s="34"/>
      <c r="AE3" s="34"/>
      <c r="AF3" s="35"/>
      <c r="AG3" s="33"/>
      <c r="AH3" s="34"/>
      <c r="AI3" s="34"/>
      <c r="AJ3" s="35"/>
      <c r="AK3" s="315"/>
    </row>
    <row r="4" spans="1:37" s="523" customFormat="1" x14ac:dyDescent="0.25">
      <c r="A4" s="36"/>
      <c r="B4" s="37"/>
      <c r="C4" s="37"/>
      <c r="D4" s="37"/>
      <c r="E4" s="37"/>
      <c r="F4" s="38" t="s">
        <v>7</v>
      </c>
      <c r="G4" s="38" t="s">
        <v>7</v>
      </c>
      <c r="H4" s="38" t="s">
        <v>20</v>
      </c>
      <c r="I4" s="39" t="s">
        <v>20</v>
      </c>
      <c r="J4" s="38" t="s">
        <v>7</v>
      </c>
      <c r="K4" s="39" t="s">
        <v>20</v>
      </c>
      <c r="L4" s="39" t="s">
        <v>20</v>
      </c>
      <c r="M4" s="39" t="s">
        <v>20</v>
      </c>
      <c r="N4" s="40" t="s">
        <v>7</v>
      </c>
      <c r="O4" s="40" t="s">
        <v>8</v>
      </c>
      <c r="P4" s="41" t="s">
        <v>7</v>
      </c>
      <c r="Q4" s="38" t="s">
        <v>7</v>
      </c>
      <c r="R4" s="38" t="s">
        <v>7</v>
      </c>
      <c r="S4" s="42"/>
      <c r="T4" s="43"/>
      <c r="U4" s="42"/>
      <c r="V4" s="44"/>
      <c r="W4" s="45"/>
      <c r="X4" s="46"/>
      <c r="Y4" s="459"/>
      <c r="Z4" s="47"/>
      <c r="AA4" s="47"/>
      <c r="AB4" s="48"/>
      <c r="AC4" s="49">
        <v>500</v>
      </c>
      <c r="AD4" s="50">
        <v>220</v>
      </c>
      <c r="AE4" s="51">
        <v>110</v>
      </c>
      <c r="AF4" s="52">
        <v>35</v>
      </c>
      <c r="AG4" s="49">
        <v>500</v>
      </c>
      <c r="AH4" s="50">
        <v>220</v>
      </c>
      <c r="AI4" s="53">
        <v>110</v>
      </c>
      <c r="AJ4" s="52">
        <v>35</v>
      </c>
      <c r="AK4" s="315"/>
    </row>
    <row r="5" spans="1:37" ht="18" x14ac:dyDescent="0.25">
      <c r="A5" s="54"/>
      <c r="B5" s="55"/>
      <c r="C5" s="55"/>
      <c r="D5" s="55"/>
      <c r="E5" s="55"/>
      <c r="F5" s="56"/>
      <c r="G5" s="373"/>
      <c r="H5" s="56"/>
      <c r="I5" s="55"/>
      <c r="J5" s="55"/>
      <c r="K5" s="55"/>
      <c r="L5" s="56" t="s">
        <v>39</v>
      </c>
      <c r="M5" s="56"/>
      <c r="N5" s="55"/>
      <c r="O5" s="55"/>
      <c r="P5" s="55"/>
      <c r="Q5" s="55"/>
      <c r="R5" s="55"/>
      <c r="S5" s="57"/>
      <c r="T5" s="57"/>
      <c r="U5" s="57"/>
      <c r="V5" s="58"/>
      <c r="W5" s="58"/>
      <c r="X5" s="59"/>
      <c r="Y5" s="47">
        <v>0</v>
      </c>
      <c r="Z5" s="47">
        <v>100</v>
      </c>
      <c r="AA5" s="47">
        <v>105</v>
      </c>
      <c r="AB5" s="47">
        <v>140</v>
      </c>
      <c r="AC5" s="49"/>
      <c r="AD5" s="50"/>
      <c r="AE5" s="51"/>
      <c r="AF5" s="52"/>
      <c r="AG5" s="49"/>
      <c r="AH5" s="50"/>
      <c r="AI5" s="53"/>
      <c r="AJ5" s="52"/>
      <c r="AK5" s="316" t="s">
        <v>40</v>
      </c>
    </row>
    <row r="6" spans="1:37" s="523" customFormat="1" x14ac:dyDescent="0.2">
      <c r="A6" s="61" t="s">
        <v>41</v>
      </c>
      <c r="B6" s="62" t="s">
        <v>40</v>
      </c>
      <c r="C6" s="62" t="s">
        <v>40</v>
      </c>
      <c r="D6" s="62" t="s">
        <v>40</v>
      </c>
      <c r="E6" s="62" t="s">
        <v>40</v>
      </c>
      <c r="F6" s="408"/>
      <c r="G6" s="374"/>
      <c r="H6" s="64"/>
      <c r="I6" s="65" t="s">
        <v>40</v>
      </c>
      <c r="J6" s="64"/>
      <c r="K6" s="64"/>
      <c r="L6" s="64"/>
      <c r="M6" s="64"/>
      <c r="N6" s="64"/>
      <c r="O6" s="66"/>
      <c r="P6" s="66"/>
      <c r="Q6" s="67"/>
      <c r="R6" s="67"/>
      <c r="S6" s="68"/>
      <c r="T6" s="69"/>
      <c r="U6" s="70"/>
      <c r="V6" s="71"/>
      <c r="W6" s="72"/>
      <c r="X6" s="73"/>
      <c r="Y6" s="60"/>
      <c r="Z6" s="60"/>
      <c r="AA6" s="60"/>
      <c r="AB6" s="60"/>
      <c r="AC6" s="49"/>
      <c r="AD6" s="50"/>
      <c r="AE6" s="51"/>
      <c r="AF6" s="52"/>
      <c r="AG6" s="49"/>
      <c r="AH6" s="50"/>
      <c r="AI6" s="53"/>
      <c r="AJ6" s="52"/>
      <c r="AK6" s="315" t="s">
        <v>215</v>
      </c>
    </row>
    <row r="7" spans="1:37" s="88" customFormat="1" ht="14.25" customHeight="1" x14ac:dyDescent="0.25">
      <c r="A7" s="109" t="s">
        <v>43</v>
      </c>
      <c r="B7" s="74"/>
      <c r="C7" s="110" t="s">
        <v>44</v>
      </c>
      <c r="D7" s="75"/>
      <c r="E7" s="76"/>
      <c r="F7" s="112">
        <f>F8+F9</f>
        <v>400</v>
      </c>
      <c r="G7" s="77">
        <f>G8+G9</f>
        <v>94.2</v>
      </c>
      <c r="H7" s="410">
        <v>62.55</v>
      </c>
      <c r="I7" s="78">
        <v>70.051999999999992</v>
      </c>
      <c r="J7" s="163">
        <f>G7+I7</f>
        <v>164.25200000000001</v>
      </c>
      <c r="K7" s="80">
        <v>1.4E-2</v>
      </c>
      <c r="L7" s="81">
        <v>62.55</v>
      </c>
      <c r="M7" s="80">
        <f>K7+L7</f>
        <v>62.564</v>
      </c>
      <c r="N7" s="82"/>
      <c r="O7" s="83"/>
      <c r="P7" s="83"/>
      <c r="Q7" s="84"/>
      <c r="R7" s="85"/>
      <c r="S7" s="570" t="s">
        <v>13</v>
      </c>
      <c r="T7" s="570" t="s">
        <v>45</v>
      </c>
      <c r="U7" s="570" t="s">
        <v>46</v>
      </c>
      <c r="V7" s="86">
        <v>56.125426099999999</v>
      </c>
      <c r="W7" s="87">
        <v>101.59070490000001</v>
      </c>
      <c r="X7" s="570"/>
      <c r="AC7" s="49"/>
      <c r="AD7" s="89">
        <v>1</v>
      </c>
      <c r="AE7" s="51"/>
      <c r="AF7" s="52"/>
      <c r="AG7" s="49"/>
      <c r="AH7" s="89">
        <f>F7</f>
        <v>400</v>
      </c>
      <c r="AI7" s="53"/>
      <c r="AJ7" s="52"/>
      <c r="AK7" s="315" t="s">
        <v>215</v>
      </c>
    </row>
    <row r="8" spans="1:37" s="88" customFormat="1" x14ac:dyDescent="0.2">
      <c r="A8" s="111" t="s">
        <v>240</v>
      </c>
      <c r="B8" s="74"/>
      <c r="C8" s="75"/>
      <c r="D8" s="75"/>
      <c r="E8" s="76"/>
      <c r="F8" s="112">
        <v>200</v>
      </c>
      <c r="G8" s="113">
        <v>47.6</v>
      </c>
      <c r="H8" s="413"/>
      <c r="I8" s="90"/>
      <c r="J8" s="91"/>
      <c r="K8" s="91"/>
      <c r="L8" s="92"/>
      <c r="M8" s="93"/>
      <c r="N8" s="94">
        <f>J7</f>
        <v>164.25200000000001</v>
      </c>
      <c r="O8" s="95">
        <f>N8/F8*100</f>
        <v>82.126000000000005</v>
      </c>
      <c r="P8" s="96">
        <f>IF(G7&gt;(F8*1.05),0,(F8*1.05)-G7)</f>
        <v>115.8</v>
      </c>
      <c r="Q8" s="96">
        <f>IF(N8&gt;(F8*1.05),0,(F8*1.05)-N8)</f>
        <v>45.74799999999999</v>
      </c>
      <c r="R8" s="97">
        <f>IF(N8&gt;(1.05*F8),0,(F8*1.05)-N8)</f>
        <v>45.74799999999999</v>
      </c>
      <c r="S8" s="571"/>
      <c r="T8" s="571"/>
      <c r="U8" s="571"/>
      <c r="V8" s="98"/>
      <c r="W8" s="99"/>
      <c r="X8" s="571"/>
      <c r="AC8" s="49"/>
      <c r="AD8" s="89"/>
      <c r="AE8" s="51"/>
      <c r="AF8" s="52"/>
      <c r="AG8" s="49"/>
      <c r="AH8" s="89"/>
      <c r="AI8" s="53"/>
      <c r="AJ8" s="52"/>
      <c r="AK8" s="315" t="s">
        <v>215</v>
      </c>
    </row>
    <row r="9" spans="1:37" s="88" customFormat="1" x14ac:dyDescent="0.2">
      <c r="A9" s="100" t="s">
        <v>241</v>
      </c>
      <c r="B9" s="74"/>
      <c r="C9" s="75"/>
      <c r="D9" s="75"/>
      <c r="E9" s="76"/>
      <c r="F9" s="101">
        <v>200</v>
      </c>
      <c r="G9" s="114">
        <v>46.6</v>
      </c>
      <c r="H9" s="415"/>
      <c r="I9" s="134"/>
      <c r="J9" s="135"/>
      <c r="K9" s="135"/>
      <c r="L9" s="404"/>
      <c r="M9" s="404"/>
      <c r="N9" s="405"/>
      <c r="O9" s="322"/>
      <c r="P9" s="406"/>
      <c r="Q9" s="406"/>
      <c r="R9" s="407"/>
      <c r="S9" s="571"/>
      <c r="T9" s="571"/>
      <c r="U9" s="571"/>
      <c r="V9" s="98"/>
      <c r="W9" s="99"/>
      <c r="X9" s="571"/>
      <c r="AC9" s="49"/>
      <c r="AD9" s="89"/>
      <c r="AE9" s="51"/>
      <c r="AF9" s="52"/>
      <c r="AG9" s="49"/>
      <c r="AH9" s="89"/>
      <c r="AI9" s="53"/>
      <c r="AJ9" s="52"/>
      <c r="AK9" s="315" t="s">
        <v>215</v>
      </c>
    </row>
    <row r="10" spans="1:37" s="88" customFormat="1" x14ac:dyDescent="0.2">
      <c r="A10" s="111" t="s">
        <v>238</v>
      </c>
      <c r="B10" s="74"/>
      <c r="C10" s="75"/>
      <c r="D10" s="75"/>
      <c r="E10" s="76"/>
      <c r="F10" s="101">
        <v>100</v>
      </c>
      <c r="G10" s="113">
        <v>0.2</v>
      </c>
      <c r="H10" s="410">
        <v>0</v>
      </c>
      <c r="I10" s="78">
        <v>0</v>
      </c>
      <c r="J10" s="79">
        <f>G10+I10</f>
        <v>0.2</v>
      </c>
      <c r="K10" s="80">
        <v>0</v>
      </c>
      <c r="L10" s="81">
        <v>0</v>
      </c>
      <c r="M10" s="80">
        <f>K10+L10</f>
        <v>0</v>
      </c>
      <c r="N10" s="82"/>
      <c r="O10" s="83"/>
      <c r="P10" s="83"/>
      <c r="Q10" s="84"/>
      <c r="R10" s="85"/>
      <c r="S10" s="571"/>
      <c r="T10" s="571"/>
      <c r="U10" s="571"/>
      <c r="V10" s="98"/>
      <c r="W10" s="99"/>
      <c r="X10" s="571"/>
      <c r="AC10" s="49"/>
      <c r="AD10" s="89"/>
      <c r="AE10" s="51"/>
      <c r="AF10" s="52"/>
      <c r="AG10" s="49"/>
      <c r="AH10" s="89"/>
      <c r="AI10" s="53"/>
      <c r="AJ10" s="52"/>
      <c r="AK10" s="315" t="s">
        <v>215</v>
      </c>
    </row>
    <row r="11" spans="1:37" s="88" customFormat="1" x14ac:dyDescent="0.25">
      <c r="A11" s="100" t="s">
        <v>239</v>
      </c>
      <c r="F11" s="101">
        <v>100</v>
      </c>
      <c r="G11" s="89">
        <v>0.2</v>
      </c>
      <c r="H11" s="416"/>
      <c r="I11" s="237"/>
      <c r="J11" s="91"/>
      <c r="K11" s="91"/>
      <c r="L11" s="92"/>
      <c r="M11" s="93"/>
      <c r="N11" s="94">
        <f>J10</f>
        <v>0.2</v>
      </c>
      <c r="O11" s="95">
        <f>N11/F11*100</f>
        <v>0.2</v>
      </c>
      <c r="P11" s="96">
        <f>P8</f>
        <v>115.8</v>
      </c>
      <c r="Q11" s="96">
        <f>Q8</f>
        <v>45.74799999999999</v>
      </c>
      <c r="R11" s="97">
        <f>R8</f>
        <v>45.74799999999999</v>
      </c>
      <c r="S11" s="572"/>
      <c r="T11" s="572"/>
      <c r="U11" s="572"/>
      <c r="V11" s="107"/>
      <c r="W11" s="108"/>
      <c r="X11" s="572"/>
      <c r="AC11" s="49"/>
      <c r="AD11" s="89"/>
      <c r="AE11" s="51"/>
      <c r="AF11" s="52"/>
      <c r="AG11" s="49"/>
      <c r="AH11" s="89"/>
      <c r="AI11" s="53"/>
      <c r="AJ11" s="52"/>
      <c r="AK11" s="315" t="s">
        <v>215</v>
      </c>
    </row>
    <row r="12" spans="1:37" s="523" customFormat="1" x14ac:dyDescent="0.2">
      <c r="A12" s="115" t="s">
        <v>47</v>
      </c>
      <c r="B12" s="116" t="s">
        <v>40</v>
      </c>
      <c r="C12" s="116" t="s">
        <v>40</v>
      </c>
      <c r="D12" s="116" t="s">
        <v>40</v>
      </c>
      <c r="E12" s="116" t="s">
        <v>40</v>
      </c>
      <c r="F12" s="466"/>
      <c r="G12" s="471" t="s">
        <v>48</v>
      </c>
      <c r="H12" s="471"/>
      <c r="I12" s="471"/>
      <c r="J12" s="467"/>
      <c r="K12" s="467"/>
      <c r="L12" s="467"/>
      <c r="M12" s="467"/>
      <c r="N12" s="467"/>
      <c r="O12" s="117"/>
      <c r="P12" s="117"/>
      <c r="Q12" s="118"/>
      <c r="R12" s="118"/>
      <c r="S12" s="119"/>
      <c r="T12" s="120"/>
      <c r="U12" s="119"/>
      <c r="V12" s="121"/>
      <c r="W12" s="122"/>
      <c r="X12" s="123"/>
      <c r="Y12" s="60"/>
      <c r="Z12" s="60"/>
      <c r="AA12" s="60"/>
      <c r="AB12" s="60"/>
      <c r="AC12" s="49"/>
      <c r="AD12" s="50"/>
      <c r="AE12" s="51"/>
      <c r="AF12" s="52"/>
      <c r="AG12" s="49"/>
      <c r="AH12" s="50"/>
      <c r="AI12" s="53"/>
      <c r="AJ12" s="52"/>
      <c r="AK12" s="315" t="s">
        <v>215</v>
      </c>
    </row>
    <row r="13" spans="1:37" ht="14.25" customHeight="1" x14ac:dyDescent="0.25">
      <c r="A13" s="124" t="s">
        <v>49</v>
      </c>
      <c r="B13" s="125"/>
      <c r="C13" s="110"/>
      <c r="D13" s="110" t="s">
        <v>50</v>
      </c>
      <c r="E13" s="126"/>
      <c r="F13" s="112">
        <f>F14+F15</f>
        <v>32</v>
      </c>
      <c r="G13" s="77">
        <f>G14+G15</f>
        <v>8.3000000000000007</v>
      </c>
      <c r="H13" s="410">
        <v>0</v>
      </c>
      <c r="I13" s="78">
        <v>0</v>
      </c>
      <c r="J13" s="79">
        <f>G13+I13</f>
        <v>8.3000000000000007</v>
      </c>
      <c r="K13" s="80">
        <v>1.669</v>
      </c>
      <c r="L13" s="399">
        <v>9.8000000000000007</v>
      </c>
      <c r="M13" s="80">
        <f>K13+L13</f>
        <v>11.469000000000001</v>
      </c>
      <c r="N13" s="82"/>
      <c r="O13" s="83"/>
      <c r="P13" s="83"/>
      <c r="Q13" s="84"/>
      <c r="R13" s="85"/>
      <c r="S13" s="570" t="s">
        <v>13</v>
      </c>
      <c r="T13" s="570" t="s">
        <v>45</v>
      </c>
      <c r="U13" s="570" t="s">
        <v>46</v>
      </c>
      <c r="V13" s="86">
        <v>56.130646400000003</v>
      </c>
      <c r="W13" s="87">
        <v>101.538991928</v>
      </c>
      <c r="X13" s="570"/>
      <c r="AC13" s="49"/>
      <c r="AD13" s="50"/>
      <c r="AE13" s="51">
        <v>1</v>
      </c>
      <c r="AF13" s="52"/>
      <c r="AG13" s="49"/>
      <c r="AH13" s="50"/>
      <c r="AI13" s="53">
        <f>F13</f>
        <v>32</v>
      </c>
      <c r="AJ13" s="52"/>
      <c r="AK13" s="315" t="s">
        <v>215</v>
      </c>
    </row>
    <row r="14" spans="1:37" x14ac:dyDescent="0.2">
      <c r="A14" s="111" t="s">
        <v>236</v>
      </c>
      <c r="B14" s="74"/>
      <c r="C14" s="75"/>
      <c r="D14" s="75"/>
      <c r="E14" s="76"/>
      <c r="F14" s="112">
        <v>16</v>
      </c>
      <c r="G14" s="113">
        <v>4.7</v>
      </c>
      <c r="H14" s="413"/>
      <c r="I14" s="90"/>
      <c r="J14" s="91"/>
      <c r="K14" s="91"/>
      <c r="L14" s="92"/>
      <c r="M14" s="93"/>
      <c r="N14" s="94">
        <f>J13+5.8</f>
        <v>14.100000000000001</v>
      </c>
      <c r="O14" s="95">
        <f>N14/F14*100</f>
        <v>88.125000000000014</v>
      </c>
      <c r="P14" s="96">
        <f>IF(G13&gt;(F14*1.05),0,(F14*1.05)-G13)</f>
        <v>8.5</v>
      </c>
      <c r="Q14" s="96">
        <f>IF(N14&gt;(F14*1.05),0,(F14*1.05)-N14)</f>
        <v>2.6999999999999993</v>
      </c>
      <c r="R14" s="97">
        <f>IF(N14&gt;(1.05*F14),0,(F14*1.05)-N14)</f>
        <v>2.6999999999999993</v>
      </c>
      <c r="S14" s="571"/>
      <c r="T14" s="571"/>
      <c r="U14" s="571"/>
      <c r="V14" s="98"/>
      <c r="W14" s="99"/>
      <c r="X14" s="571"/>
      <c r="AC14" s="49"/>
      <c r="AD14" s="50"/>
      <c r="AE14" s="51"/>
      <c r="AF14" s="52"/>
      <c r="AG14" s="49"/>
      <c r="AH14" s="50"/>
      <c r="AI14" s="53"/>
      <c r="AJ14" s="52"/>
      <c r="AK14" s="315" t="s">
        <v>215</v>
      </c>
    </row>
    <row r="15" spans="1:37" x14ac:dyDescent="0.2">
      <c r="A15" s="111" t="s">
        <v>237</v>
      </c>
      <c r="B15" s="74"/>
      <c r="C15" s="75"/>
      <c r="D15" s="75"/>
      <c r="E15" s="76"/>
      <c r="F15" s="112">
        <v>16</v>
      </c>
      <c r="G15" s="113">
        <v>3.6</v>
      </c>
      <c r="H15" s="414"/>
      <c r="I15" s="102"/>
      <c r="J15" s="103"/>
      <c r="K15" s="104"/>
      <c r="L15" s="104"/>
      <c r="M15" s="104"/>
      <c r="N15" s="105"/>
      <c r="O15" s="106"/>
      <c r="P15" s="106"/>
      <c r="Q15" s="84"/>
      <c r="R15" s="85"/>
      <c r="S15" s="572"/>
      <c r="T15" s="572"/>
      <c r="U15" s="572"/>
      <c r="V15" s="107"/>
      <c r="W15" s="108"/>
      <c r="X15" s="572"/>
      <c r="AC15" s="49"/>
      <c r="AD15" s="50"/>
      <c r="AE15" s="51"/>
      <c r="AF15" s="52"/>
      <c r="AG15" s="49"/>
      <c r="AH15" s="50"/>
      <c r="AI15" s="53"/>
      <c r="AJ15" s="52"/>
      <c r="AK15" s="315" t="s">
        <v>215</v>
      </c>
    </row>
    <row r="16" spans="1:37" s="523" customFormat="1" x14ac:dyDescent="0.2">
      <c r="A16" s="115" t="s">
        <v>47</v>
      </c>
      <c r="B16" s="116" t="s">
        <v>40</v>
      </c>
      <c r="C16" s="116" t="s">
        <v>40</v>
      </c>
      <c r="D16" s="116" t="s">
        <v>40</v>
      </c>
      <c r="E16" s="116" t="s">
        <v>40</v>
      </c>
      <c r="F16" s="466"/>
      <c r="G16" s="472" t="s">
        <v>48</v>
      </c>
      <c r="H16" s="472"/>
      <c r="I16" s="472"/>
      <c r="J16" s="467"/>
      <c r="K16" s="467"/>
      <c r="L16" s="467"/>
      <c r="M16" s="467"/>
      <c r="N16" s="467"/>
      <c r="O16" s="117"/>
      <c r="P16" s="117"/>
      <c r="Q16" s="118"/>
      <c r="R16" s="118"/>
      <c r="S16" s="119"/>
      <c r="T16" s="120"/>
      <c r="U16" s="119"/>
      <c r="V16" s="121"/>
      <c r="W16" s="122"/>
      <c r="X16" s="123"/>
      <c r="Y16" s="60"/>
      <c r="Z16" s="60"/>
      <c r="AA16" s="60"/>
      <c r="AB16" s="60"/>
      <c r="AC16" s="49"/>
      <c r="AD16" s="50"/>
      <c r="AE16" s="51"/>
      <c r="AF16" s="52"/>
      <c r="AG16" s="49"/>
      <c r="AH16" s="50"/>
      <c r="AI16" s="53"/>
      <c r="AJ16" s="52"/>
      <c r="AK16" s="315" t="s">
        <v>215</v>
      </c>
    </row>
    <row r="17" spans="1:37" s="523" customFormat="1" ht="14.25" customHeight="1" x14ac:dyDescent="0.25">
      <c r="A17" s="111" t="s">
        <v>51</v>
      </c>
      <c r="B17" s="125"/>
      <c r="C17" s="110"/>
      <c r="D17" s="110" t="s">
        <v>52</v>
      </c>
      <c r="E17" s="126"/>
      <c r="F17" s="112">
        <f>F18+F19</f>
        <v>30</v>
      </c>
      <c r="G17" s="77">
        <f>G18+G19</f>
        <v>17.5</v>
      </c>
      <c r="H17" s="410">
        <v>1.9000000000000017E-2</v>
      </c>
      <c r="I17" s="78">
        <v>1.9000000000000017E-2</v>
      </c>
      <c r="J17" s="79">
        <f>G17+I17</f>
        <v>17.518999999999998</v>
      </c>
      <c r="K17" s="80">
        <v>0</v>
      </c>
      <c r="L17" s="399">
        <v>28.513100000000001</v>
      </c>
      <c r="M17" s="80">
        <f>K17+L17</f>
        <v>28.513100000000001</v>
      </c>
      <c r="N17" s="82"/>
      <c r="O17" s="83"/>
      <c r="P17" s="83"/>
      <c r="Q17" s="84"/>
      <c r="R17" s="85"/>
      <c r="S17" s="570" t="s">
        <v>13</v>
      </c>
      <c r="T17" s="570" t="s">
        <v>45</v>
      </c>
      <c r="U17" s="570" t="s">
        <v>46</v>
      </c>
      <c r="V17" s="127">
        <v>56.144162799999997</v>
      </c>
      <c r="W17" s="128">
        <v>101.6224837</v>
      </c>
      <c r="X17" s="570"/>
      <c r="Y17" s="60"/>
      <c r="Z17" s="60"/>
      <c r="AA17" s="60"/>
      <c r="AB17" s="60"/>
      <c r="AC17" s="49"/>
      <c r="AD17" s="50"/>
      <c r="AE17" s="51">
        <v>1</v>
      </c>
      <c r="AF17" s="52"/>
      <c r="AG17" s="49"/>
      <c r="AH17" s="50"/>
      <c r="AI17" s="53">
        <f>F17</f>
        <v>30</v>
      </c>
      <c r="AJ17" s="52"/>
      <c r="AK17" s="315" t="s">
        <v>215</v>
      </c>
    </row>
    <row r="18" spans="1:37" x14ac:dyDescent="0.2">
      <c r="A18" s="111" t="s">
        <v>248</v>
      </c>
      <c r="B18" s="74"/>
      <c r="C18" s="75"/>
      <c r="D18" s="75"/>
      <c r="E18" s="76"/>
      <c r="F18" s="112">
        <v>15</v>
      </c>
      <c r="G18" s="375">
        <v>8.6</v>
      </c>
      <c r="H18" s="413"/>
      <c r="I18" s="90"/>
      <c r="J18" s="91"/>
      <c r="K18" s="91"/>
      <c r="L18" s="92"/>
      <c r="M18" s="93"/>
      <c r="N18" s="129">
        <f>J17+8.794</f>
        <v>26.312999999999999</v>
      </c>
      <c r="O18" s="130">
        <f>N18/(F18+F19+F20)*100</f>
        <v>57.202173913043474</v>
      </c>
      <c r="P18" s="131">
        <f>IF(G17&gt;((F18+F19)*1.05),0,((F18+F19))-N18)</f>
        <v>3.6870000000000012</v>
      </c>
      <c r="Q18" s="131">
        <f>IF(N18&gt;((F18+F19)*1.05),0,((F18+F19))-N18)</f>
        <v>3.6870000000000012</v>
      </c>
      <c r="R18" s="131">
        <f>IF(N18&gt;((F18+F19)*1.05),0,((F18+F19))-N18)</f>
        <v>3.6870000000000012</v>
      </c>
      <c r="S18" s="571"/>
      <c r="T18" s="571"/>
      <c r="U18" s="571"/>
      <c r="V18" s="132"/>
      <c r="W18" s="133"/>
      <c r="X18" s="571"/>
      <c r="AC18" s="49"/>
      <c r="AD18" s="50"/>
      <c r="AE18" s="51"/>
      <c r="AF18" s="52"/>
      <c r="AG18" s="49"/>
      <c r="AH18" s="50"/>
      <c r="AI18" s="53"/>
      <c r="AJ18" s="52"/>
      <c r="AK18" s="315" t="s">
        <v>215</v>
      </c>
    </row>
    <row r="19" spans="1:37" x14ac:dyDescent="0.2">
      <c r="A19" s="111" t="s">
        <v>249</v>
      </c>
      <c r="B19" s="74"/>
      <c r="C19" s="75"/>
      <c r="D19" s="75"/>
      <c r="E19" s="76"/>
      <c r="F19" s="112">
        <v>15</v>
      </c>
      <c r="G19" s="375">
        <v>8.9</v>
      </c>
      <c r="H19" s="415"/>
      <c r="I19" s="134"/>
      <c r="J19" s="135"/>
      <c r="K19" s="6"/>
      <c r="L19" s="6"/>
      <c r="M19" s="136"/>
      <c r="N19" s="129"/>
      <c r="O19" s="130"/>
      <c r="P19" s="131"/>
      <c r="Q19" s="131"/>
      <c r="R19" s="131"/>
      <c r="S19" s="571"/>
      <c r="T19" s="571"/>
      <c r="U19" s="571"/>
      <c r="V19" s="132"/>
      <c r="W19" s="133"/>
      <c r="X19" s="571"/>
      <c r="AC19" s="49"/>
      <c r="AD19" s="50"/>
      <c r="AE19" s="51"/>
      <c r="AF19" s="52"/>
      <c r="AG19" s="49"/>
      <c r="AH19" s="50"/>
      <c r="AI19" s="53"/>
      <c r="AJ19" s="52"/>
      <c r="AK19" s="315" t="s">
        <v>215</v>
      </c>
    </row>
    <row r="20" spans="1:37" x14ac:dyDescent="0.2">
      <c r="A20" s="111" t="s">
        <v>250</v>
      </c>
      <c r="B20" s="74"/>
      <c r="C20" s="75"/>
      <c r="D20" s="75"/>
      <c r="E20" s="76"/>
      <c r="F20" s="112">
        <v>16</v>
      </c>
      <c r="G20" s="113">
        <v>0</v>
      </c>
      <c r="H20" s="414"/>
      <c r="I20" s="102"/>
      <c r="J20" s="103"/>
      <c r="K20" s="104"/>
      <c r="L20" s="104"/>
      <c r="M20" s="104"/>
      <c r="N20" s="105"/>
      <c r="O20" s="106"/>
      <c r="P20" s="106"/>
      <c r="Q20" s="84"/>
      <c r="R20" s="85"/>
      <c r="S20" s="572"/>
      <c r="T20" s="572"/>
      <c r="U20" s="572"/>
      <c r="V20" s="137"/>
      <c r="W20" s="138"/>
      <c r="X20" s="572"/>
      <c r="AC20" s="49"/>
      <c r="AD20" s="50"/>
      <c r="AE20" s="51"/>
      <c r="AF20" s="52"/>
      <c r="AG20" s="49"/>
      <c r="AH20" s="50"/>
      <c r="AI20" s="53"/>
      <c r="AJ20" s="52"/>
      <c r="AK20" s="315" t="s">
        <v>215</v>
      </c>
    </row>
    <row r="21" spans="1:37" s="523" customFormat="1" x14ac:dyDescent="0.2">
      <c r="A21" s="115" t="s">
        <v>54</v>
      </c>
      <c r="B21" s="116" t="s">
        <v>40</v>
      </c>
      <c r="C21" s="116" t="s">
        <v>40</v>
      </c>
      <c r="D21" s="116" t="s">
        <v>40</v>
      </c>
      <c r="E21" s="116" t="s">
        <v>40</v>
      </c>
      <c r="F21" s="466"/>
      <c r="G21" s="472" t="s">
        <v>48</v>
      </c>
      <c r="H21" s="472" t="s">
        <v>48</v>
      </c>
      <c r="I21" s="472" t="s">
        <v>40</v>
      </c>
      <c r="J21" s="467"/>
      <c r="K21" s="467"/>
      <c r="L21" s="467"/>
      <c r="M21" s="467"/>
      <c r="N21" s="467"/>
      <c r="O21" s="117"/>
      <c r="P21" s="117"/>
      <c r="Q21" s="118"/>
      <c r="R21" s="118"/>
      <c r="S21" s="119"/>
      <c r="T21" s="120"/>
      <c r="U21" s="119"/>
      <c r="V21" s="121"/>
      <c r="W21" s="122"/>
      <c r="X21" s="73"/>
      <c r="Y21" s="60"/>
      <c r="Z21" s="60"/>
      <c r="AA21" s="60"/>
      <c r="AB21" s="60"/>
      <c r="AC21" s="49"/>
      <c r="AD21" s="50"/>
      <c r="AE21" s="51"/>
      <c r="AF21" s="52"/>
      <c r="AG21" s="49"/>
      <c r="AH21" s="50"/>
      <c r="AI21" s="53"/>
      <c r="AJ21" s="52"/>
      <c r="AK21" s="315" t="s">
        <v>215</v>
      </c>
    </row>
    <row r="22" spans="1:37" s="523" customFormat="1" ht="14.25" customHeight="1" x14ac:dyDescent="0.25">
      <c r="A22" s="139" t="s">
        <v>55</v>
      </c>
      <c r="B22" s="125"/>
      <c r="C22" s="110"/>
      <c r="D22" s="110" t="s">
        <v>4</v>
      </c>
      <c r="E22" s="126"/>
      <c r="F22" s="112">
        <v>90.5</v>
      </c>
      <c r="G22" s="77">
        <v>27.1</v>
      </c>
      <c r="H22" s="410">
        <v>7.0979999999999999</v>
      </c>
      <c r="I22" s="78">
        <v>7.5979999999999999</v>
      </c>
      <c r="J22" s="163">
        <v>34.698</v>
      </c>
      <c r="K22" s="80">
        <v>0</v>
      </c>
      <c r="L22" s="399">
        <v>22.138999999999999</v>
      </c>
      <c r="M22" s="80">
        <v>22.138999999999999</v>
      </c>
      <c r="N22" s="82"/>
      <c r="O22" s="83"/>
      <c r="P22" s="83"/>
      <c r="Q22" s="84"/>
      <c r="R22" s="85"/>
      <c r="S22" s="570" t="s">
        <v>13</v>
      </c>
      <c r="T22" s="570" t="s">
        <v>45</v>
      </c>
      <c r="U22" s="570" t="s">
        <v>46</v>
      </c>
      <c r="V22" s="127">
        <v>56.158215400000003</v>
      </c>
      <c r="W22" s="128">
        <v>101.57996540000001</v>
      </c>
      <c r="X22" s="570"/>
      <c r="Y22" s="60"/>
      <c r="Z22" s="60"/>
      <c r="AA22" s="60"/>
      <c r="AB22" s="60"/>
      <c r="AC22" s="49"/>
      <c r="AD22" s="50"/>
      <c r="AE22" s="51">
        <v>1</v>
      </c>
      <c r="AF22" s="52"/>
      <c r="AG22" s="49"/>
      <c r="AH22" s="50"/>
      <c r="AI22" s="53">
        <f>F22</f>
        <v>90.5</v>
      </c>
      <c r="AJ22" s="52"/>
      <c r="AK22" s="315" t="s">
        <v>215</v>
      </c>
    </row>
    <row r="23" spans="1:37" x14ac:dyDescent="0.2">
      <c r="A23" s="111" t="s">
        <v>12</v>
      </c>
      <c r="B23" s="74"/>
      <c r="C23" s="75"/>
      <c r="D23" s="75"/>
      <c r="E23" s="76"/>
      <c r="F23" s="112">
        <v>25</v>
      </c>
      <c r="G23" s="113">
        <v>12.7</v>
      </c>
      <c r="H23" s="413"/>
      <c r="I23" s="90"/>
      <c r="J23" s="91"/>
      <c r="K23" s="91"/>
      <c r="L23" s="92"/>
      <c r="M23" s="93"/>
      <c r="N23" s="129">
        <v>34.698</v>
      </c>
      <c r="O23" s="130">
        <v>69.396000000000001</v>
      </c>
      <c r="P23" s="131">
        <v>25.4</v>
      </c>
      <c r="Q23" s="131">
        <v>17.802</v>
      </c>
      <c r="R23" s="131">
        <v>17.802</v>
      </c>
      <c r="S23" s="571"/>
      <c r="T23" s="571"/>
      <c r="U23" s="571"/>
      <c r="V23" s="132"/>
      <c r="W23" s="133"/>
      <c r="X23" s="571"/>
      <c r="AC23" s="49"/>
      <c r="AD23" s="50"/>
      <c r="AE23" s="51"/>
      <c r="AF23" s="52"/>
      <c r="AG23" s="49"/>
      <c r="AH23" s="50"/>
      <c r="AI23" s="53"/>
      <c r="AJ23" s="52"/>
      <c r="AK23" s="315" t="s">
        <v>215</v>
      </c>
    </row>
    <row r="24" spans="1:37" x14ac:dyDescent="0.2">
      <c r="A24" s="111" t="s">
        <v>9</v>
      </c>
      <c r="B24" s="74"/>
      <c r="C24" s="75"/>
      <c r="D24" s="75"/>
      <c r="E24" s="76"/>
      <c r="F24" s="112">
        <v>25</v>
      </c>
      <c r="G24" s="113">
        <v>14.4</v>
      </c>
      <c r="H24" s="415"/>
      <c r="I24" s="134"/>
      <c r="J24" s="135"/>
      <c r="K24" s="6"/>
      <c r="L24" s="6"/>
      <c r="M24" s="136"/>
      <c r="N24" s="129">
        <v>34.698</v>
      </c>
      <c r="O24" s="130">
        <v>52.974045801526714</v>
      </c>
      <c r="P24" s="131">
        <v>41.675000000000004</v>
      </c>
      <c r="Q24" s="131">
        <v>34.077000000000005</v>
      </c>
      <c r="R24" s="131">
        <v>34.077000000000005</v>
      </c>
      <c r="S24" s="571"/>
      <c r="T24" s="571"/>
      <c r="U24" s="571"/>
      <c r="V24" s="132"/>
      <c r="W24" s="133"/>
      <c r="X24" s="571"/>
      <c r="AC24" s="49"/>
      <c r="AD24" s="50"/>
      <c r="AE24" s="51"/>
      <c r="AF24" s="52"/>
      <c r="AG24" s="49"/>
      <c r="AH24" s="50"/>
      <c r="AI24" s="53"/>
      <c r="AJ24" s="52"/>
      <c r="AK24" s="315" t="s">
        <v>215</v>
      </c>
    </row>
    <row r="25" spans="1:37" x14ac:dyDescent="0.2">
      <c r="A25" s="111" t="s">
        <v>53</v>
      </c>
      <c r="B25" s="74"/>
      <c r="C25" s="75"/>
      <c r="D25" s="75"/>
      <c r="E25" s="76"/>
      <c r="F25" s="112">
        <v>40.5</v>
      </c>
      <c r="G25" s="113">
        <v>0</v>
      </c>
      <c r="H25" s="414"/>
      <c r="I25" s="102"/>
      <c r="J25" s="103"/>
      <c r="K25" s="104"/>
      <c r="L25" s="104"/>
      <c r="M25" s="104"/>
      <c r="N25" s="105"/>
      <c r="O25" s="106"/>
      <c r="P25" s="106"/>
      <c r="Q25" s="84"/>
      <c r="R25" s="85"/>
      <c r="S25" s="572"/>
      <c r="T25" s="572"/>
      <c r="U25" s="572"/>
      <c r="V25" s="137"/>
      <c r="W25" s="138"/>
      <c r="X25" s="572"/>
      <c r="AC25" s="49"/>
      <c r="AD25" s="50"/>
      <c r="AE25" s="51"/>
      <c r="AF25" s="52"/>
      <c r="AG25" s="49"/>
      <c r="AH25" s="50"/>
      <c r="AI25" s="53"/>
      <c r="AJ25" s="52"/>
      <c r="AK25" s="315" t="s">
        <v>215</v>
      </c>
    </row>
    <row r="26" spans="1:37" s="523" customFormat="1" x14ac:dyDescent="0.2">
      <c r="A26" s="140" t="s">
        <v>56</v>
      </c>
      <c r="B26" s="141" t="s">
        <v>40</v>
      </c>
      <c r="C26" s="141" t="s">
        <v>40</v>
      </c>
      <c r="D26" s="141" t="s">
        <v>40</v>
      </c>
      <c r="E26" s="141" t="s">
        <v>40</v>
      </c>
      <c r="F26" s="142"/>
      <c r="G26" s="142"/>
      <c r="H26" s="429" t="s">
        <v>268</v>
      </c>
      <c r="I26" s="144" t="s">
        <v>40</v>
      </c>
      <c r="J26" s="143"/>
      <c r="K26" s="143"/>
      <c r="L26" s="143"/>
      <c r="M26" s="143"/>
      <c r="N26" s="143"/>
      <c r="O26" s="145"/>
      <c r="P26" s="145"/>
      <c r="Q26" s="146"/>
      <c r="R26" s="146"/>
      <c r="S26" s="147"/>
      <c r="T26" s="148"/>
      <c r="U26" s="149"/>
      <c r="V26" s="150"/>
      <c r="W26" s="151"/>
      <c r="X26" s="73"/>
      <c r="Y26" s="60"/>
      <c r="Z26" s="60"/>
      <c r="AA26" s="60"/>
      <c r="AB26" s="60"/>
      <c r="AC26" s="49"/>
      <c r="AD26" s="50"/>
      <c r="AE26" s="51"/>
      <c r="AF26" s="52"/>
      <c r="AG26" s="49"/>
      <c r="AH26" s="50"/>
      <c r="AI26" s="53"/>
      <c r="AJ26" s="52"/>
      <c r="AK26" s="315" t="s">
        <v>215</v>
      </c>
    </row>
    <row r="27" spans="1:37" ht="14.25" customHeight="1" x14ac:dyDescent="0.25">
      <c r="A27" s="111" t="s">
        <v>269</v>
      </c>
      <c r="B27" s="152"/>
      <c r="C27" s="153"/>
      <c r="D27" s="153"/>
      <c r="E27" s="154" t="s">
        <v>3</v>
      </c>
      <c r="F27" s="430">
        <v>5.6</v>
      </c>
      <c r="G27" s="77">
        <v>1.2</v>
      </c>
      <c r="H27" s="431">
        <v>1.1000000000000001</v>
      </c>
      <c r="I27" s="78">
        <v>1.1000000000000001</v>
      </c>
      <c r="J27" s="79">
        <v>2.2999999999999998</v>
      </c>
      <c r="K27" s="80">
        <v>0</v>
      </c>
      <c r="L27" s="399">
        <v>2.2799999999999998</v>
      </c>
      <c r="M27" s="80">
        <v>2.2799999999999998</v>
      </c>
      <c r="N27" s="82"/>
      <c r="O27" s="83"/>
      <c r="P27" s="83"/>
      <c r="Q27" s="84"/>
      <c r="R27" s="85"/>
      <c r="S27" s="566" t="s">
        <v>13</v>
      </c>
      <c r="T27" s="566" t="s">
        <v>45</v>
      </c>
      <c r="U27" s="566" t="s">
        <v>270</v>
      </c>
      <c r="V27" s="155">
        <v>56.161226630000002</v>
      </c>
      <c r="W27" s="156">
        <v>101.49754106</v>
      </c>
      <c r="X27" s="568"/>
      <c r="AC27" s="49"/>
      <c r="AD27" s="50"/>
      <c r="AE27" s="51"/>
      <c r="AF27" s="52">
        <v>1</v>
      </c>
      <c r="AG27" s="49"/>
      <c r="AH27" s="50"/>
      <c r="AI27" s="53"/>
      <c r="AJ27" s="52">
        <v>5.6</v>
      </c>
      <c r="AK27" s="315" t="s">
        <v>215</v>
      </c>
    </row>
    <row r="28" spans="1:37" x14ac:dyDescent="0.25">
      <c r="A28" s="111" t="s">
        <v>12</v>
      </c>
      <c r="B28" s="74"/>
      <c r="C28" s="75"/>
      <c r="D28" s="75"/>
      <c r="E28" s="76"/>
      <c r="F28" s="112">
        <v>5.6</v>
      </c>
      <c r="G28" s="432">
        <v>1.2</v>
      </c>
      <c r="H28" s="433"/>
      <c r="I28" s="90"/>
      <c r="J28" s="91"/>
      <c r="K28" s="91"/>
      <c r="L28" s="92"/>
      <c r="M28" s="93"/>
      <c r="N28" s="94">
        <v>2.2999999999999998</v>
      </c>
      <c r="O28" s="95">
        <v>41.071428571428569</v>
      </c>
      <c r="P28" s="96">
        <v>4.68</v>
      </c>
      <c r="Q28" s="96">
        <v>3.58</v>
      </c>
      <c r="R28" s="97">
        <v>3.58</v>
      </c>
      <c r="S28" s="567"/>
      <c r="T28" s="567"/>
      <c r="U28" s="567"/>
      <c r="V28" s="157"/>
      <c r="W28" s="158"/>
      <c r="X28" s="569"/>
      <c r="AC28" s="49"/>
      <c r="AD28" s="50"/>
      <c r="AE28" s="51"/>
      <c r="AF28" s="52"/>
      <c r="AG28" s="49"/>
      <c r="AH28" s="50"/>
      <c r="AI28" s="53"/>
      <c r="AJ28" s="52"/>
      <c r="AK28" s="315" t="s">
        <v>215</v>
      </c>
    </row>
    <row r="29" spans="1:37" s="523" customFormat="1" x14ac:dyDescent="0.2">
      <c r="A29" s="61"/>
      <c r="B29" s="63" t="s">
        <v>40</v>
      </c>
      <c r="C29" s="63" t="s">
        <v>40</v>
      </c>
      <c r="D29" s="63" t="s">
        <v>40</v>
      </c>
      <c r="E29" s="63" t="s">
        <v>40</v>
      </c>
      <c r="F29" s="63" t="s">
        <v>40</v>
      </c>
      <c r="G29" s="374"/>
      <c r="H29" s="434"/>
      <c r="I29" s="65" t="s">
        <v>40</v>
      </c>
      <c r="J29" s="64"/>
      <c r="K29" s="64"/>
      <c r="L29" s="64"/>
      <c r="M29" s="64"/>
      <c r="N29" s="64"/>
      <c r="O29" s="66"/>
      <c r="P29" s="66"/>
      <c r="Q29" s="67"/>
      <c r="R29" s="67"/>
      <c r="S29" s="70"/>
      <c r="T29" s="69"/>
      <c r="U29" s="70"/>
      <c r="V29" s="71"/>
      <c r="W29" s="72"/>
      <c r="X29" s="73"/>
      <c r="Y29" s="60"/>
      <c r="Z29" s="60"/>
      <c r="AA29" s="60"/>
      <c r="AB29" s="60"/>
      <c r="AC29" s="49"/>
      <c r="AD29" s="50"/>
      <c r="AE29" s="51"/>
      <c r="AF29" s="52"/>
      <c r="AG29" s="49"/>
      <c r="AH29" s="50"/>
      <c r="AI29" s="53"/>
      <c r="AJ29" s="52"/>
      <c r="AK29" s="315" t="s">
        <v>215</v>
      </c>
    </row>
    <row r="30" spans="1:37" ht="12.75" customHeight="1" x14ac:dyDescent="0.25">
      <c r="A30" s="111" t="s">
        <v>271</v>
      </c>
      <c r="B30" s="74"/>
      <c r="C30" s="110" t="s">
        <v>65</v>
      </c>
      <c r="D30" s="75"/>
      <c r="E30" s="76"/>
      <c r="F30" s="435">
        <v>126</v>
      </c>
      <c r="G30" s="165">
        <v>0.6</v>
      </c>
      <c r="H30" s="436">
        <v>0</v>
      </c>
      <c r="I30" s="166">
        <v>0</v>
      </c>
      <c r="J30" s="167">
        <v>0.6</v>
      </c>
      <c r="K30" s="168">
        <v>0</v>
      </c>
      <c r="L30" s="399">
        <v>125</v>
      </c>
      <c r="M30" s="80">
        <v>125</v>
      </c>
      <c r="N30" s="82"/>
      <c r="O30" s="83"/>
      <c r="P30" s="83"/>
      <c r="Q30" s="84"/>
      <c r="R30" s="85"/>
      <c r="S30" s="570" t="s">
        <v>13</v>
      </c>
      <c r="T30" s="570" t="s">
        <v>45</v>
      </c>
      <c r="U30" s="570" t="s">
        <v>272</v>
      </c>
      <c r="V30" s="86">
        <v>56.182223</v>
      </c>
      <c r="W30" s="87">
        <v>101.431686</v>
      </c>
      <c r="X30" s="570"/>
      <c r="AC30" s="49"/>
      <c r="AD30" s="50">
        <v>1</v>
      </c>
      <c r="AE30" s="51"/>
      <c r="AF30" s="52"/>
      <c r="AG30" s="49"/>
      <c r="AH30" s="437">
        <v>126</v>
      </c>
      <c r="AI30" s="53"/>
      <c r="AJ30" s="52"/>
      <c r="AK30" s="315" t="s">
        <v>215</v>
      </c>
    </row>
    <row r="31" spans="1:37" x14ac:dyDescent="0.25">
      <c r="A31" s="111" t="s">
        <v>12</v>
      </c>
      <c r="B31" s="74"/>
      <c r="C31" s="75"/>
      <c r="D31" s="75"/>
      <c r="E31" s="76"/>
      <c r="F31" s="170">
        <v>63</v>
      </c>
      <c r="G31" s="170">
        <v>0.6</v>
      </c>
      <c r="H31" s="433"/>
      <c r="I31" s="90"/>
      <c r="J31" s="91"/>
      <c r="K31" s="91"/>
      <c r="L31" s="92"/>
      <c r="M31" s="93"/>
      <c r="N31" s="94">
        <v>0.6</v>
      </c>
      <c r="O31" s="95">
        <v>0.95238095238095233</v>
      </c>
      <c r="P31" s="96">
        <v>65.550000000000011</v>
      </c>
      <c r="Q31" s="96">
        <v>65.550000000000011</v>
      </c>
      <c r="R31" s="97">
        <v>65.550000000000011</v>
      </c>
      <c r="S31" s="571"/>
      <c r="T31" s="571"/>
      <c r="U31" s="571"/>
      <c r="V31" s="98"/>
      <c r="W31" s="99"/>
      <c r="X31" s="571"/>
      <c r="AC31" s="49"/>
      <c r="AD31" s="50"/>
      <c r="AE31" s="51"/>
      <c r="AF31" s="52"/>
      <c r="AG31" s="49"/>
      <c r="AH31" s="50"/>
      <c r="AI31" s="53"/>
      <c r="AJ31" s="52"/>
      <c r="AK31" s="315" t="s">
        <v>215</v>
      </c>
    </row>
    <row r="32" spans="1:37" x14ac:dyDescent="0.2">
      <c r="A32" s="438" t="s">
        <v>9</v>
      </c>
      <c r="B32" s="74"/>
      <c r="C32" s="75"/>
      <c r="D32" s="75"/>
      <c r="E32" s="76"/>
      <c r="F32" s="439">
        <v>63</v>
      </c>
      <c r="G32" s="113">
        <v>0</v>
      </c>
      <c r="H32" s="440"/>
      <c r="I32" s="102"/>
      <c r="J32" s="103"/>
      <c r="K32" s="104"/>
      <c r="L32" s="104"/>
      <c r="M32" s="104"/>
      <c r="N32" s="105"/>
      <c r="O32" s="106"/>
      <c r="P32" s="106"/>
      <c r="Q32" s="84"/>
      <c r="R32" s="85"/>
      <c r="S32" s="572"/>
      <c r="T32" s="572"/>
      <c r="U32" s="572"/>
      <c r="V32" s="107"/>
      <c r="W32" s="108"/>
      <c r="X32" s="572"/>
      <c r="AC32" s="49"/>
      <c r="AD32" s="50"/>
      <c r="AE32" s="51"/>
      <c r="AF32" s="52"/>
      <c r="AG32" s="49"/>
      <c r="AH32" s="50"/>
      <c r="AI32" s="53"/>
      <c r="AJ32" s="52"/>
      <c r="AK32" s="315" t="s">
        <v>215</v>
      </c>
    </row>
    <row r="33" spans="1:37" s="523" customFormat="1" x14ac:dyDescent="0.2">
      <c r="A33" s="61"/>
      <c r="B33" s="63" t="s">
        <v>40</v>
      </c>
      <c r="C33" s="63" t="s">
        <v>40</v>
      </c>
      <c r="D33" s="63" t="s">
        <v>40</v>
      </c>
      <c r="E33" s="63" t="s">
        <v>40</v>
      </c>
      <c r="F33" s="63" t="s">
        <v>40</v>
      </c>
      <c r="G33" s="374"/>
      <c r="H33" s="434"/>
      <c r="I33" s="65" t="s">
        <v>40</v>
      </c>
      <c r="J33" s="64"/>
      <c r="K33" s="64"/>
      <c r="L33" s="64"/>
      <c r="M33" s="64"/>
      <c r="N33" s="64"/>
      <c r="O33" s="66"/>
      <c r="P33" s="66"/>
      <c r="Q33" s="67"/>
      <c r="R33" s="67"/>
      <c r="S33" s="70"/>
      <c r="T33" s="69"/>
      <c r="U33" s="70"/>
      <c r="V33" s="71"/>
      <c r="W33" s="72"/>
      <c r="X33" s="73"/>
      <c r="Y33" s="60"/>
      <c r="Z33" s="60"/>
      <c r="AA33" s="60"/>
      <c r="AB33" s="60"/>
      <c r="AC33" s="49"/>
      <c r="AD33" s="50"/>
      <c r="AE33" s="51"/>
      <c r="AF33" s="52"/>
      <c r="AG33" s="49"/>
      <c r="AH33" s="50"/>
      <c r="AI33" s="53"/>
      <c r="AJ33" s="52"/>
      <c r="AK33" s="315" t="s">
        <v>215</v>
      </c>
    </row>
    <row r="34" spans="1:37" s="88" customFormat="1" ht="14.25" customHeight="1" x14ac:dyDescent="0.25">
      <c r="A34" s="111" t="s">
        <v>273</v>
      </c>
      <c r="B34" s="74"/>
      <c r="C34" s="110" t="s">
        <v>44</v>
      </c>
      <c r="D34" s="75"/>
      <c r="E34" s="76"/>
      <c r="F34" s="435">
        <v>126</v>
      </c>
      <c r="G34" s="165">
        <v>45.4</v>
      </c>
      <c r="H34" s="436">
        <v>22.23</v>
      </c>
      <c r="I34" s="166">
        <v>20.73</v>
      </c>
      <c r="J34" s="167">
        <v>63.63</v>
      </c>
      <c r="K34" s="168">
        <v>0.71499999999999997</v>
      </c>
      <c r="L34" s="399">
        <v>8.2644000000000002</v>
      </c>
      <c r="M34" s="80">
        <v>8.9794</v>
      </c>
      <c r="N34" s="82"/>
      <c r="O34" s="83"/>
      <c r="P34" s="83"/>
      <c r="Q34" s="84"/>
      <c r="R34" s="85"/>
      <c r="S34" s="575" t="s">
        <v>13</v>
      </c>
      <c r="T34" s="575" t="s">
        <v>45</v>
      </c>
      <c r="U34" s="575" t="s">
        <v>274</v>
      </c>
      <c r="V34" s="127">
        <v>56.171084999999998</v>
      </c>
      <c r="W34" s="128">
        <v>101.54414</v>
      </c>
      <c r="X34" s="570"/>
      <c r="AC34" s="49"/>
      <c r="AD34" s="89">
        <v>1</v>
      </c>
      <c r="AE34" s="51"/>
      <c r="AF34" s="52"/>
      <c r="AG34" s="49"/>
      <c r="AH34" s="89">
        <v>126</v>
      </c>
      <c r="AI34" s="53"/>
      <c r="AJ34" s="52"/>
      <c r="AK34" s="315" t="s">
        <v>215</v>
      </c>
    </row>
    <row r="35" spans="1:37" s="88" customFormat="1" x14ac:dyDescent="0.2">
      <c r="A35" s="111" t="s">
        <v>275</v>
      </c>
      <c r="B35" s="74"/>
      <c r="C35" s="75"/>
      <c r="D35" s="75"/>
      <c r="E35" s="76"/>
      <c r="F35" s="112">
        <v>63</v>
      </c>
      <c r="G35" s="113">
        <v>29.6</v>
      </c>
      <c r="H35" s="433"/>
      <c r="I35" s="90"/>
      <c r="J35" s="91"/>
      <c r="K35" s="91"/>
      <c r="L35" s="92"/>
      <c r="M35" s="93"/>
      <c r="N35" s="94">
        <v>63.63</v>
      </c>
      <c r="O35" s="95">
        <v>101</v>
      </c>
      <c r="P35" s="96">
        <v>20.750000000000007</v>
      </c>
      <c r="Q35" s="96">
        <v>2.5200000000000031</v>
      </c>
      <c r="R35" s="97">
        <v>2.5200000000000031</v>
      </c>
      <c r="S35" s="576"/>
      <c r="T35" s="576"/>
      <c r="U35" s="576"/>
      <c r="V35" s="132"/>
      <c r="W35" s="133"/>
      <c r="X35" s="571"/>
      <c r="AC35" s="49"/>
      <c r="AD35" s="89"/>
      <c r="AE35" s="51"/>
      <c r="AF35" s="52"/>
      <c r="AG35" s="49"/>
      <c r="AH35" s="89"/>
      <c r="AI35" s="53"/>
      <c r="AJ35" s="52"/>
      <c r="AK35" s="315" t="s">
        <v>215</v>
      </c>
    </row>
    <row r="36" spans="1:37" s="88" customFormat="1" x14ac:dyDescent="0.2">
      <c r="A36" s="111" t="s">
        <v>276</v>
      </c>
      <c r="B36" s="74"/>
      <c r="C36" s="75"/>
      <c r="D36" s="75"/>
      <c r="E36" s="76"/>
      <c r="F36" s="112">
        <v>63</v>
      </c>
      <c r="G36" s="113">
        <v>19</v>
      </c>
      <c r="H36" s="440"/>
      <c r="I36" s="102"/>
      <c r="J36" s="103"/>
      <c r="K36" s="104"/>
      <c r="L36" s="104"/>
      <c r="M36" s="104"/>
      <c r="N36" s="105"/>
      <c r="O36" s="106"/>
      <c r="P36" s="106"/>
      <c r="Q36" s="84"/>
      <c r="R36" s="85"/>
      <c r="S36" s="576"/>
      <c r="T36" s="576"/>
      <c r="U36" s="576"/>
      <c r="V36" s="132"/>
      <c r="W36" s="133"/>
      <c r="X36" s="571"/>
      <c r="AC36" s="49"/>
      <c r="AD36" s="89"/>
      <c r="AE36" s="51"/>
      <c r="AF36" s="52"/>
      <c r="AG36" s="49"/>
      <c r="AH36" s="89"/>
      <c r="AI36" s="53"/>
      <c r="AJ36" s="52"/>
      <c r="AK36" s="315" t="s">
        <v>215</v>
      </c>
    </row>
    <row r="37" spans="1:37" s="88" customFormat="1" x14ac:dyDescent="0.2">
      <c r="A37" s="111"/>
      <c r="B37" s="74"/>
      <c r="C37" s="75"/>
      <c r="D37" s="75"/>
      <c r="E37" s="76"/>
      <c r="F37" s="112">
        <v>40</v>
      </c>
      <c r="G37" s="113"/>
      <c r="H37" s="441"/>
      <c r="I37" s="171"/>
      <c r="J37" s="172"/>
      <c r="K37" s="442"/>
      <c r="L37" s="89"/>
      <c r="M37" s="89"/>
      <c r="N37" s="172"/>
      <c r="O37" s="173"/>
      <c r="P37" s="173"/>
      <c r="Q37" s="159"/>
      <c r="R37" s="174"/>
      <c r="S37" s="528"/>
      <c r="T37" s="524"/>
      <c r="U37" s="528"/>
      <c r="V37" s="132"/>
      <c r="W37" s="133"/>
      <c r="X37" s="571"/>
      <c r="AC37" s="49"/>
      <c r="AD37" s="89"/>
      <c r="AE37" s="51"/>
      <c r="AF37" s="52"/>
      <c r="AG37" s="49"/>
      <c r="AH37" s="89"/>
      <c r="AI37" s="53"/>
      <c r="AJ37" s="52"/>
      <c r="AK37" s="315" t="s">
        <v>215</v>
      </c>
    </row>
    <row r="38" spans="1:37" s="88" customFormat="1" x14ac:dyDescent="0.2">
      <c r="A38" s="100"/>
      <c r="B38" s="74"/>
      <c r="C38" s="75"/>
      <c r="D38" s="75"/>
      <c r="E38" s="76"/>
      <c r="F38" s="101">
        <v>16</v>
      </c>
      <c r="G38" s="114"/>
      <c r="H38" s="443"/>
      <c r="I38" s="175"/>
      <c r="J38" s="176"/>
      <c r="K38" s="177"/>
      <c r="L38" s="178"/>
      <c r="M38" s="178"/>
      <c r="N38" s="176"/>
      <c r="O38" s="179"/>
      <c r="P38" s="179"/>
      <c r="Q38" s="180"/>
      <c r="R38" s="181"/>
      <c r="S38" s="529"/>
      <c r="T38" s="525"/>
      <c r="U38" s="529"/>
      <c r="V38" s="137"/>
      <c r="W38" s="138"/>
      <c r="X38" s="572"/>
      <c r="AC38" s="49"/>
      <c r="AD38" s="89"/>
      <c r="AE38" s="51"/>
      <c r="AF38" s="52"/>
      <c r="AG38" s="49"/>
      <c r="AH38" s="89"/>
      <c r="AI38" s="53"/>
      <c r="AJ38" s="52"/>
      <c r="AK38" s="315" t="s">
        <v>215</v>
      </c>
    </row>
    <row r="39" spans="1:37" s="523" customFormat="1" x14ac:dyDescent="0.2">
      <c r="A39" s="61" t="s">
        <v>57</v>
      </c>
      <c r="B39" s="63" t="s">
        <v>40</v>
      </c>
      <c r="C39" s="63" t="s">
        <v>40</v>
      </c>
      <c r="D39" s="63" t="s">
        <v>40</v>
      </c>
      <c r="E39" s="63" t="s">
        <v>40</v>
      </c>
      <c r="F39" s="63" t="s">
        <v>40</v>
      </c>
      <c r="G39" s="374"/>
      <c r="H39" s="434"/>
      <c r="I39" s="65" t="s">
        <v>40</v>
      </c>
      <c r="J39" s="64"/>
      <c r="K39" s="64"/>
      <c r="L39" s="64"/>
      <c r="M39" s="64"/>
      <c r="N39" s="64"/>
      <c r="O39" s="66"/>
      <c r="P39" s="66"/>
      <c r="Q39" s="67"/>
      <c r="R39" s="67"/>
      <c r="S39" s="182"/>
      <c r="T39" s="183"/>
      <c r="U39" s="182"/>
      <c r="V39" s="184"/>
      <c r="W39" s="185"/>
      <c r="X39" s="73"/>
      <c r="Y39" s="60"/>
      <c r="Z39" s="60"/>
      <c r="AA39" s="60"/>
      <c r="AB39" s="60"/>
      <c r="AC39" s="49"/>
      <c r="AD39" s="50"/>
      <c r="AE39" s="51"/>
      <c r="AF39" s="52"/>
      <c r="AG39" s="49"/>
      <c r="AH39" s="50"/>
      <c r="AI39" s="53"/>
      <c r="AJ39" s="52"/>
      <c r="AK39" s="315" t="s">
        <v>215</v>
      </c>
    </row>
    <row r="40" spans="1:37" ht="14.25" customHeight="1" x14ac:dyDescent="0.25">
      <c r="A40" s="186" t="s">
        <v>66</v>
      </c>
      <c r="B40" s="74"/>
      <c r="C40" s="110" t="s">
        <v>67</v>
      </c>
      <c r="D40" s="75"/>
      <c r="E40" s="76"/>
      <c r="F40" s="435">
        <v>50</v>
      </c>
      <c r="G40" s="165">
        <v>7.6</v>
      </c>
      <c r="H40" s="436">
        <v>0.25</v>
      </c>
      <c r="I40" s="166">
        <v>1.7861</v>
      </c>
      <c r="J40" s="167">
        <v>9.386099999999999</v>
      </c>
      <c r="K40" s="168">
        <v>4.4059999999999997</v>
      </c>
      <c r="L40" s="169">
        <v>6.21</v>
      </c>
      <c r="M40" s="80">
        <v>10.616</v>
      </c>
      <c r="N40" s="82"/>
      <c r="O40" s="83"/>
      <c r="P40" s="83"/>
      <c r="Q40" s="84"/>
      <c r="R40" s="85"/>
      <c r="S40" s="570" t="s">
        <v>42</v>
      </c>
      <c r="T40" s="570" t="s">
        <v>68</v>
      </c>
      <c r="U40" s="570"/>
      <c r="V40" s="86">
        <v>56.936382500000001</v>
      </c>
      <c r="W40" s="87">
        <v>101.2736893</v>
      </c>
      <c r="X40" s="570"/>
      <c r="Y40" s="160"/>
      <c r="Z40" s="161"/>
      <c r="AA40" s="161"/>
      <c r="AB40" s="161"/>
      <c r="AC40" s="49"/>
      <c r="AD40" s="50">
        <v>1</v>
      </c>
      <c r="AE40" s="51"/>
      <c r="AF40" s="52"/>
      <c r="AG40" s="49"/>
      <c r="AH40" s="50">
        <v>50</v>
      </c>
      <c r="AI40" s="53"/>
      <c r="AJ40" s="52"/>
      <c r="AK40" s="315" t="s">
        <v>215</v>
      </c>
    </row>
    <row r="41" spans="1:37" x14ac:dyDescent="0.2">
      <c r="A41" s="164" t="s">
        <v>12</v>
      </c>
      <c r="B41" s="74"/>
      <c r="C41" s="75"/>
      <c r="D41" s="75"/>
      <c r="E41" s="76"/>
      <c r="F41" s="187">
        <v>25</v>
      </c>
      <c r="G41" s="227">
        <v>6.2</v>
      </c>
      <c r="H41" s="433"/>
      <c r="I41" s="90"/>
      <c r="J41" s="91"/>
      <c r="K41" s="91"/>
      <c r="L41" s="92"/>
      <c r="M41" s="93"/>
      <c r="N41" s="94">
        <v>9.386099999999999</v>
      </c>
      <c r="O41" s="95">
        <v>37.544399999999996</v>
      </c>
      <c r="P41" s="96">
        <v>18.649999999999999</v>
      </c>
      <c r="Q41" s="96">
        <v>16.863900000000001</v>
      </c>
      <c r="R41" s="97">
        <v>16.863900000000001</v>
      </c>
      <c r="S41" s="571"/>
      <c r="T41" s="571"/>
      <c r="U41" s="571"/>
      <c r="V41" s="98"/>
      <c r="W41" s="99"/>
      <c r="X41" s="571"/>
      <c r="Y41" s="160"/>
      <c r="Z41" s="161"/>
      <c r="AA41" s="161"/>
      <c r="AB41" s="161"/>
      <c r="AC41" s="49"/>
      <c r="AD41" s="50"/>
      <c r="AE41" s="51"/>
      <c r="AF41" s="52"/>
      <c r="AG41" s="49"/>
      <c r="AH41" s="50"/>
      <c r="AI41" s="53"/>
      <c r="AJ41" s="52"/>
      <c r="AK41" s="315" t="s">
        <v>215</v>
      </c>
    </row>
    <row r="42" spans="1:37" x14ac:dyDescent="0.2">
      <c r="A42" s="164" t="s">
        <v>9</v>
      </c>
      <c r="B42" s="74"/>
      <c r="C42" s="75"/>
      <c r="D42" s="75"/>
      <c r="E42" s="76"/>
      <c r="F42" s="187">
        <v>25</v>
      </c>
      <c r="G42" s="227">
        <v>6.7</v>
      </c>
      <c r="H42" s="440"/>
      <c r="I42" s="102"/>
      <c r="J42" s="103"/>
      <c r="K42" s="104"/>
      <c r="L42" s="104"/>
      <c r="M42" s="104"/>
      <c r="N42" s="105"/>
      <c r="O42" s="106"/>
      <c r="P42" s="106"/>
      <c r="Q42" s="84"/>
      <c r="R42" s="85"/>
      <c r="S42" s="572"/>
      <c r="T42" s="572"/>
      <c r="U42" s="572"/>
      <c r="V42" s="107"/>
      <c r="W42" s="108"/>
      <c r="X42" s="572"/>
      <c r="Y42" s="160"/>
      <c r="Z42" s="161"/>
      <c r="AA42" s="161"/>
      <c r="AB42" s="161"/>
      <c r="AC42" s="49"/>
      <c r="AD42" s="50"/>
      <c r="AE42" s="51"/>
      <c r="AF42" s="52"/>
      <c r="AG42" s="49"/>
      <c r="AH42" s="50"/>
      <c r="AI42" s="53"/>
      <c r="AJ42" s="52"/>
      <c r="AK42" s="315" t="s">
        <v>215</v>
      </c>
    </row>
    <row r="43" spans="1:37" s="188" customFormat="1" x14ac:dyDescent="0.2">
      <c r="A43" s="61" t="s">
        <v>60</v>
      </c>
      <c r="B43" s="63" t="s">
        <v>40</v>
      </c>
      <c r="C43" s="63" t="s">
        <v>40</v>
      </c>
      <c r="D43" s="63" t="s">
        <v>40</v>
      </c>
      <c r="E43" s="63" t="s">
        <v>40</v>
      </c>
      <c r="F43" s="63" t="s">
        <v>40</v>
      </c>
      <c r="G43" s="374"/>
      <c r="H43" s="434"/>
      <c r="I43" s="65" t="s">
        <v>40</v>
      </c>
      <c r="J43" s="64"/>
      <c r="K43" s="64"/>
      <c r="L43" s="64"/>
      <c r="M43" s="64"/>
      <c r="N43" s="64"/>
      <c r="O43" s="66"/>
      <c r="P43" s="66"/>
      <c r="Q43" s="67"/>
      <c r="R43" s="67"/>
      <c r="S43" s="70"/>
      <c r="T43" s="69"/>
      <c r="U43" s="70"/>
      <c r="V43" s="71"/>
      <c r="W43" s="72"/>
      <c r="X43" s="73"/>
      <c r="Y43" s="160"/>
      <c r="Z43" s="160"/>
      <c r="AA43" s="160"/>
      <c r="AB43" s="160"/>
      <c r="AC43" s="49"/>
      <c r="AD43" s="50"/>
      <c r="AE43" s="51"/>
      <c r="AF43" s="52"/>
      <c r="AG43" s="49"/>
      <c r="AH43" s="50"/>
      <c r="AI43" s="53"/>
      <c r="AJ43" s="52"/>
      <c r="AK43" s="315" t="s">
        <v>215</v>
      </c>
    </row>
    <row r="44" spans="1:37" ht="14.25" customHeight="1" x14ac:dyDescent="0.25">
      <c r="A44" s="189" t="s">
        <v>69</v>
      </c>
      <c r="B44" s="74"/>
      <c r="C44" s="110" t="s">
        <v>70</v>
      </c>
      <c r="D44" s="75"/>
      <c r="E44" s="76"/>
      <c r="F44" s="435">
        <v>25</v>
      </c>
      <c r="G44" s="165">
        <v>1.4</v>
      </c>
      <c r="H44" s="436">
        <v>1.35</v>
      </c>
      <c r="I44" s="166">
        <v>1.3560000000000001</v>
      </c>
      <c r="J44" s="167">
        <v>2.7560000000000002</v>
      </c>
      <c r="K44" s="168">
        <v>0</v>
      </c>
      <c r="L44" s="169">
        <v>2.5</v>
      </c>
      <c r="M44" s="80">
        <v>2.5</v>
      </c>
      <c r="N44" s="82"/>
      <c r="O44" s="83"/>
      <c r="P44" s="83"/>
      <c r="Q44" s="84"/>
      <c r="R44" s="85"/>
      <c r="S44" s="566" t="s">
        <v>71</v>
      </c>
      <c r="T44" s="566" t="s">
        <v>72</v>
      </c>
      <c r="U44" s="566"/>
      <c r="V44" s="155">
        <v>57.341949999999997</v>
      </c>
      <c r="W44" s="156">
        <v>100.01213199999999</v>
      </c>
      <c r="X44" s="568"/>
      <c r="Y44" s="160"/>
      <c r="Z44" s="161"/>
      <c r="AA44" s="161"/>
      <c r="AB44" s="161"/>
      <c r="AC44" s="49"/>
      <c r="AD44" s="50">
        <v>1</v>
      </c>
      <c r="AE44" s="51"/>
      <c r="AF44" s="52"/>
      <c r="AG44" s="49"/>
      <c r="AH44" s="50">
        <v>25</v>
      </c>
      <c r="AI44" s="53"/>
      <c r="AJ44" s="52"/>
      <c r="AK44" s="315" t="s">
        <v>215</v>
      </c>
    </row>
    <row r="45" spans="1:37" x14ac:dyDescent="0.2">
      <c r="A45" s="164" t="s">
        <v>12</v>
      </c>
      <c r="B45" s="74"/>
      <c r="C45" s="75"/>
      <c r="D45" s="75"/>
      <c r="E45" s="76"/>
      <c r="F45" s="171">
        <v>25</v>
      </c>
      <c r="G45" s="227">
        <v>1.4</v>
      </c>
      <c r="H45" s="433"/>
      <c r="I45" s="90"/>
      <c r="J45" s="91"/>
      <c r="K45" s="91"/>
      <c r="L45" s="92"/>
      <c r="M45" s="93"/>
      <c r="N45" s="94">
        <v>2.7560000000000002</v>
      </c>
      <c r="O45" s="95">
        <v>11.024000000000001</v>
      </c>
      <c r="P45" s="96">
        <v>24.85</v>
      </c>
      <c r="Q45" s="96">
        <v>23.494</v>
      </c>
      <c r="R45" s="97">
        <v>23.494</v>
      </c>
      <c r="S45" s="567"/>
      <c r="T45" s="567"/>
      <c r="U45" s="567"/>
      <c r="V45" s="157"/>
      <c r="W45" s="158"/>
      <c r="X45" s="569"/>
      <c r="Y45" s="160"/>
      <c r="Z45" s="161"/>
      <c r="AA45" s="161"/>
      <c r="AB45" s="161"/>
      <c r="AC45" s="49"/>
      <c r="AD45" s="50"/>
      <c r="AE45" s="51"/>
      <c r="AF45" s="52"/>
      <c r="AG45" s="49"/>
      <c r="AH45" s="50"/>
      <c r="AI45" s="53"/>
      <c r="AJ45" s="52"/>
      <c r="AK45" s="315" t="s">
        <v>215</v>
      </c>
    </row>
    <row r="46" spans="1:37" s="523" customFormat="1" x14ac:dyDescent="0.2">
      <c r="A46" s="140" t="s">
        <v>62</v>
      </c>
      <c r="B46" s="141" t="s">
        <v>40</v>
      </c>
      <c r="C46" s="141" t="s">
        <v>40</v>
      </c>
      <c r="D46" s="141" t="s">
        <v>40</v>
      </c>
      <c r="E46" s="141" t="s">
        <v>40</v>
      </c>
      <c r="F46" s="142"/>
      <c r="G46" s="142"/>
      <c r="H46" s="429" t="s">
        <v>73</v>
      </c>
      <c r="I46" s="144" t="s">
        <v>40</v>
      </c>
      <c r="J46" s="143"/>
      <c r="K46" s="143"/>
      <c r="L46" s="143"/>
      <c r="M46" s="143"/>
      <c r="N46" s="143"/>
      <c r="O46" s="145"/>
      <c r="P46" s="145"/>
      <c r="Q46" s="146"/>
      <c r="R46" s="146"/>
      <c r="S46" s="149"/>
      <c r="T46" s="148"/>
      <c r="U46" s="149"/>
      <c r="V46" s="150"/>
      <c r="W46" s="151"/>
      <c r="X46" s="73"/>
      <c r="Y46" s="60"/>
      <c r="Z46" s="60"/>
      <c r="AA46" s="60"/>
      <c r="AB46" s="60"/>
      <c r="AC46" s="49"/>
      <c r="AD46" s="50"/>
      <c r="AE46" s="51"/>
      <c r="AF46" s="52"/>
      <c r="AG46" s="49"/>
      <c r="AH46" s="50"/>
      <c r="AI46" s="53"/>
      <c r="AJ46" s="52"/>
      <c r="AK46" s="315" t="s">
        <v>215</v>
      </c>
    </row>
    <row r="47" spans="1:37" ht="14.25" customHeight="1" x14ac:dyDescent="0.25">
      <c r="A47" s="164" t="s">
        <v>74</v>
      </c>
      <c r="B47" s="152"/>
      <c r="C47" s="153"/>
      <c r="D47" s="153"/>
      <c r="E47" s="154" t="s">
        <v>63</v>
      </c>
      <c r="F47" s="435">
        <v>1.8</v>
      </c>
      <c r="G47" s="165">
        <v>0.3</v>
      </c>
      <c r="H47" s="436">
        <v>6.0000000000000053E-3</v>
      </c>
      <c r="I47" s="166">
        <v>6.0000000000000053E-3</v>
      </c>
      <c r="J47" s="167">
        <v>0.30599999999999999</v>
      </c>
      <c r="K47" s="168">
        <v>1.756</v>
      </c>
      <c r="L47" s="169">
        <v>0</v>
      </c>
      <c r="M47" s="80">
        <v>1.756</v>
      </c>
      <c r="N47" s="82"/>
      <c r="O47" s="83"/>
      <c r="P47" s="83"/>
      <c r="Q47" s="84"/>
      <c r="R47" s="85"/>
      <c r="S47" s="566" t="s">
        <v>71</v>
      </c>
      <c r="T47" s="566" t="s">
        <v>75</v>
      </c>
      <c r="U47" s="566"/>
      <c r="V47" s="155">
        <v>57.390836</v>
      </c>
      <c r="W47" s="156">
        <v>99.324844999999996</v>
      </c>
      <c r="X47" s="568"/>
      <c r="Y47" s="160"/>
      <c r="Z47" s="161"/>
      <c r="AA47" s="161"/>
      <c r="AB47" s="161"/>
      <c r="AC47" s="49"/>
      <c r="AD47" s="50"/>
      <c r="AE47" s="51"/>
      <c r="AF47" s="52">
        <v>1</v>
      </c>
      <c r="AG47" s="49"/>
      <c r="AH47" s="50"/>
      <c r="AI47" s="53"/>
      <c r="AJ47" s="52">
        <v>1.8</v>
      </c>
      <c r="AK47" s="315" t="s">
        <v>215</v>
      </c>
    </row>
    <row r="48" spans="1:37" x14ac:dyDescent="0.25">
      <c r="A48" s="164" t="s">
        <v>12</v>
      </c>
      <c r="B48" s="74"/>
      <c r="C48" s="75"/>
      <c r="D48" s="75"/>
      <c r="E48" s="76"/>
      <c r="F48" s="171">
        <v>1.8</v>
      </c>
      <c r="G48" s="376">
        <v>0.4</v>
      </c>
      <c r="H48" s="433"/>
      <c r="I48" s="90"/>
      <c r="J48" s="91"/>
      <c r="K48" s="91"/>
      <c r="L48" s="92"/>
      <c r="M48" s="93"/>
      <c r="N48" s="94">
        <v>0.30599999999999999</v>
      </c>
      <c r="O48" s="95">
        <v>17</v>
      </c>
      <c r="P48" s="96">
        <v>1.59</v>
      </c>
      <c r="Q48" s="96">
        <v>1.5840000000000001</v>
      </c>
      <c r="R48" s="97">
        <v>1.5840000000000001</v>
      </c>
      <c r="S48" s="567"/>
      <c r="T48" s="567"/>
      <c r="U48" s="567"/>
      <c r="V48" s="157"/>
      <c r="W48" s="158"/>
      <c r="X48" s="569"/>
      <c r="Y48" s="160"/>
      <c r="Z48" s="161"/>
      <c r="AA48" s="161"/>
      <c r="AB48" s="161"/>
      <c r="AC48" s="49"/>
      <c r="AD48" s="50"/>
      <c r="AE48" s="51"/>
      <c r="AF48" s="52"/>
      <c r="AG48" s="49"/>
      <c r="AH48" s="50"/>
      <c r="AI48" s="53"/>
      <c r="AJ48" s="52"/>
      <c r="AK48" s="315" t="s">
        <v>215</v>
      </c>
    </row>
    <row r="49" spans="1:37" s="523" customFormat="1" x14ac:dyDescent="0.2">
      <c r="A49" s="140" t="s">
        <v>64</v>
      </c>
      <c r="B49" s="141" t="s">
        <v>40</v>
      </c>
      <c r="C49" s="141" t="s">
        <v>40</v>
      </c>
      <c r="D49" s="141" t="s">
        <v>40</v>
      </c>
      <c r="E49" s="141" t="s">
        <v>40</v>
      </c>
      <c r="F49" s="142"/>
      <c r="G49" s="142"/>
      <c r="H49" s="429" t="s">
        <v>76</v>
      </c>
      <c r="I49" s="144" t="s">
        <v>40</v>
      </c>
      <c r="J49" s="143"/>
      <c r="K49" s="143"/>
      <c r="L49" s="143"/>
      <c r="M49" s="143"/>
      <c r="N49" s="143"/>
      <c r="O49" s="145"/>
      <c r="P49" s="145"/>
      <c r="Q49" s="146"/>
      <c r="R49" s="146"/>
      <c r="S49" s="149"/>
      <c r="T49" s="148"/>
      <c r="U49" s="149"/>
      <c r="V49" s="150"/>
      <c r="W49" s="151"/>
      <c r="X49" s="73"/>
      <c r="Y49" s="60"/>
      <c r="Z49" s="60"/>
      <c r="AA49" s="60"/>
      <c r="AB49" s="60"/>
      <c r="AC49" s="49"/>
      <c r="AD49" s="50"/>
      <c r="AE49" s="51"/>
      <c r="AF49" s="52"/>
      <c r="AG49" s="49"/>
      <c r="AH49" s="50"/>
      <c r="AI49" s="53"/>
      <c r="AJ49" s="52"/>
      <c r="AK49" s="315" t="s">
        <v>215</v>
      </c>
    </row>
    <row r="50" spans="1:37" ht="14.25" customHeight="1" x14ac:dyDescent="0.25">
      <c r="A50" s="164" t="s">
        <v>77</v>
      </c>
      <c r="B50" s="152"/>
      <c r="C50" s="153"/>
      <c r="D50" s="153"/>
      <c r="E50" s="154" t="s">
        <v>3</v>
      </c>
      <c r="F50" s="435">
        <v>6.3</v>
      </c>
      <c r="G50" s="165">
        <v>1.7</v>
      </c>
      <c r="H50" s="436">
        <v>0.21000000000000002</v>
      </c>
      <c r="I50" s="166">
        <v>0.21000000000000002</v>
      </c>
      <c r="J50" s="167">
        <v>1.91</v>
      </c>
      <c r="K50" s="168">
        <v>0.01</v>
      </c>
      <c r="L50" s="169">
        <v>0.51</v>
      </c>
      <c r="M50" s="80">
        <v>0.52</v>
      </c>
      <c r="N50" s="82"/>
      <c r="O50" s="83"/>
      <c r="P50" s="83"/>
      <c r="Q50" s="84"/>
      <c r="R50" s="85"/>
      <c r="S50" s="566" t="s">
        <v>78</v>
      </c>
      <c r="T50" s="566" t="s">
        <v>79</v>
      </c>
      <c r="U50" s="566"/>
      <c r="V50" s="155">
        <v>56.585101999999999</v>
      </c>
      <c r="W50" s="156">
        <v>101.18511599999999</v>
      </c>
      <c r="X50" s="568"/>
      <c r="Y50" s="160"/>
      <c r="Z50" s="161"/>
      <c r="AA50" s="161"/>
      <c r="AB50" s="161"/>
      <c r="AC50" s="49"/>
      <c r="AD50" s="50"/>
      <c r="AE50" s="51"/>
      <c r="AF50" s="52">
        <v>1</v>
      </c>
      <c r="AG50" s="49"/>
      <c r="AH50" s="50"/>
      <c r="AI50" s="53"/>
      <c r="AJ50" s="52">
        <v>6.3</v>
      </c>
      <c r="AK50" s="315" t="s">
        <v>215</v>
      </c>
    </row>
    <row r="51" spans="1:37" x14ac:dyDescent="0.25">
      <c r="A51" s="164" t="s">
        <v>10</v>
      </c>
      <c r="B51" s="74"/>
      <c r="C51" s="75"/>
      <c r="D51" s="75"/>
      <c r="E51" s="76"/>
      <c r="F51" s="171">
        <v>6.3</v>
      </c>
      <c r="G51" s="376">
        <v>1.7</v>
      </c>
      <c r="H51" s="433"/>
      <c r="I51" s="90"/>
      <c r="J51" s="91"/>
      <c r="K51" s="91"/>
      <c r="L51" s="92"/>
      <c r="M51" s="93"/>
      <c r="N51" s="94">
        <v>1.91</v>
      </c>
      <c r="O51" s="95">
        <v>30.317460317460316</v>
      </c>
      <c r="P51" s="96">
        <v>4.915</v>
      </c>
      <c r="Q51" s="96">
        <v>4.7050000000000001</v>
      </c>
      <c r="R51" s="97">
        <v>4.7050000000000001</v>
      </c>
      <c r="S51" s="567"/>
      <c r="T51" s="567"/>
      <c r="U51" s="567"/>
      <c r="V51" s="157"/>
      <c r="W51" s="158"/>
      <c r="X51" s="569"/>
      <c r="Y51" s="160"/>
      <c r="Z51" s="161"/>
      <c r="AA51" s="161"/>
      <c r="AB51" s="161"/>
      <c r="AC51" s="49"/>
      <c r="AD51" s="50"/>
      <c r="AE51" s="51"/>
      <c r="AF51" s="52"/>
      <c r="AG51" s="49"/>
      <c r="AH51" s="50"/>
      <c r="AI51" s="53"/>
      <c r="AJ51" s="52"/>
      <c r="AK51" s="315" t="s">
        <v>215</v>
      </c>
    </row>
    <row r="52" spans="1:37" s="523" customFormat="1" x14ac:dyDescent="0.2">
      <c r="A52" s="140" t="s">
        <v>64</v>
      </c>
      <c r="B52" s="141" t="s">
        <v>40</v>
      </c>
      <c r="C52" s="141" t="s">
        <v>40</v>
      </c>
      <c r="D52" s="141" t="s">
        <v>40</v>
      </c>
      <c r="E52" s="141" t="s">
        <v>40</v>
      </c>
      <c r="F52" s="142"/>
      <c r="G52" s="142"/>
      <c r="H52" s="429" t="s">
        <v>76</v>
      </c>
      <c r="I52" s="144" t="s">
        <v>40</v>
      </c>
      <c r="J52" s="143"/>
      <c r="K52" s="143"/>
      <c r="L52" s="143"/>
      <c r="M52" s="143"/>
      <c r="N52" s="143"/>
      <c r="O52" s="145"/>
      <c r="P52" s="145"/>
      <c r="Q52" s="146"/>
      <c r="R52" s="146"/>
      <c r="S52" s="149"/>
      <c r="T52" s="148"/>
      <c r="U52" s="149"/>
      <c r="V52" s="150"/>
      <c r="W52" s="151"/>
      <c r="X52" s="73"/>
      <c r="Y52" s="60"/>
      <c r="Z52" s="60"/>
      <c r="AA52" s="60"/>
      <c r="AB52" s="60"/>
      <c r="AC52" s="49"/>
      <c r="AD52" s="50"/>
      <c r="AE52" s="51"/>
      <c r="AF52" s="52"/>
      <c r="AG52" s="49"/>
      <c r="AH52" s="50"/>
      <c r="AI52" s="53"/>
      <c r="AJ52" s="52"/>
      <c r="AK52" s="315" t="s">
        <v>215</v>
      </c>
    </row>
    <row r="53" spans="1:37" ht="14.25" customHeight="1" x14ac:dyDescent="0.25">
      <c r="A53" s="164" t="s">
        <v>80</v>
      </c>
      <c r="B53" s="152"/>
      <c r="C53" s="153"/>
      <c r="D53" s="153"/>
      <c r="E53" s="154" t="s">
        <v>3</v>
      </c>
      <c r="F53" s="435">
        <v>12.6</v>
      </c>
      <c r="G53" s="165">
        <v>1.2</v>
      </c>
      <c r="H53" s="436">
        <v>0</v>
      </c>
      <c r="I53" s="166">
        <v>0</v>
      </c>
      <c r="J53" s="167">
        <v>1.2</v>
      </c>
      <c r="K53" s="168">
        <v>0</v>
      </c>
      <c r="L53" s="169">
        <v>3.2</v>
      </c>
      <c r="M53" s="80">
        <v>3.2</v>
      </c>
      <c r="N53" s="82"/>
      <c r="O53" s="83"/>
      <c r="P53" s="83"/>
      <c r="Q53" s="84"/>
      <c r="R53" s="85"/>
      <c r="S53" s="570" t="s">
        <v>78</v>
      </c>
      <c r="T53" s="570" t="s">
        <v>81</v>
      </c>
      <c r="U53" s="570"/>
      <c r="V53" s="86">
        <v>57.045287000000002</v>
      </c>
      <c r="W53" s="87">
        <v>101.38414299999999</v>
      </c>
      <c r="X53" s="570"/>
      <c r="Y53" s="160"/>
      <c r="Z53" s="161"/>
      <c r="AA53" s="161"/>
      <c r="AB53" s="161"/>
      <c r="AC53" s="49"/>
      <c r="AD53" s="50"/>
      <c r="AE53" s="51"/>
      <c r="AF53" s="52">
        <v>1</v>
      </c>
      <c r="AG53" s="49"/>
      <c r="AH53" s="50"/>
      <c r="AI53" s="53"/>
      <c r="AJ53" s="52">
        <v>12.6</v>
      </c>
      <c r="AK53" s="315" t="s">
        <v>215</v>
      </c>
    </row>
    <row r="54" spans="1:37" x14ac:dyDescent="0.2">
      <c r="A54" s="164" t="s">
        <v>12</v>
      </c>
      <c r="B54" s="74"/>
      <c r="C54" s="75"/>
      <c r="D54" s="75"/>
      <c r="E54" s="76"/>
      <c r="F54" s="171">
        <v>6.3</v>
      </c>
      <c r="G54" s="227">
        <v>1.7</v>
      </c>
      <c r="H54" s="433"/>
      <c r="I54" s="90"/>
      <c r="J54" s="91"/>
      <c r="K54" s="91"/>
      <c r="L54" s="92"/>
      <c r="M54" s="93"/>
      <c r="N54" s="94">
        <v>1.2</v>
      </c>
      <c r="O54" s="95">
        <v>19.047619047619047</v>
      </c>
      <c r="P54" s="96">
        <v>5.415</v>
      </c>
      <c r="Q54" s="96">
        <v>5.415</v>
      </c>
      <c r="R54" s="97">
        <v>5.415</v>
      </c>
      <c r="S54" s="571"/>
      <c r="T54" s="571"/>
      <c r="U54" s="571"/>
      <c r="V54" s="98"/>
      <c r="W54" s="99"/>
      <c r="X54" s="571"/>
      <c r="Y54" s="160"/>
      <c r="Z54" s="161"/>
      <c r="AA54" s="161"/>
      <c r="AB54" s="161"/>
      <c r="AC54" s="49"/>
      <c r="AD54" s="50"/>
      <c r="AE54" s="51"/>
      <c r="AF54" s="52"/>
      <c r="AG54" s="49"/>
      <c r="AH54" s="50"/>
      <c r="AI54" s="53"/>
      <c r="AJ54" s="52"/>
      <c r="AK54" s="315" t="s">
        <v>215</v>
      </c>
    </row>
    <row r="55" spans="1:37" x14ac:dyDescent="0.2">
      <c r="A55" s="164" t="s">
        <v>9</v>
      </c>
      <c r="B55" s="74"/>
      <c r="C55" s="75"/>
      <c r="D55" s="75"/>
      <c r="E55" s="76"/>
      <c r="F55" s="171">
        <v>6.3</v>
      </c>
      <c r="G55" s="113">
        <v>0</v>
      </c>
      <c r="H55" s="440"/>
      <c r="I55" s="102"/>
      <c r="J55" s="103"/>
      <c r="K55" s="104"/>
      <c r="L55" s="104"/>
      <c r="M55" s="104"/>
      <c r="N55" s="105"/>
      <c r="O55" s="106"/>
      <c r="P55" s="106"/>
      <c r="Q55" s="84"/>
      <c r="R55" s="85"/>
      <c r="S55" s="572"/>
      <c r="T55" s="572"/>
      <c r="U55" s="572"/>
      <c r="V55" s="107"/>
      <c r="W55" s="108"/>
      <c r="X55" s="572"/>
      <c r="Y55" s="160"/>
      <c r="Z55" s="161"/>
      <c r="AA55" s="161"/>
      <c r="AB55" s="161"/>
      <c r="AC55" s="49"/>
      <c r="AD55" s="50"/>
      <c r="AE55" s="51"/>
      <c r="AF55" s="52"/>
      <c r="AG55" s="49"/>
      <c r="AH55" s="50"/>
      <c r="AI55" s="53"/>
      <c r="AJ55" s="52"/>
      <c r="AK55" s="315" t="s">
        <v>215</v>
      </c>
    </row>
    <row r="56" spans="1:37" s="523" customFormat="1" x14ac:dyDescent="0.2">
      <c r="A56" s="140" t="s">
        <v>64</v>
      </c>
      <c r="B56" s="141" t="s">
        <v>40</v>
      </c>
      <c r="C56" s="141" t="s">
        <v>40</v>
      </c>
      <c r="D56" s="141" t="s">
        <v>40</v>
      </c>
      <c r="E56" s="141" t="s">
        <v>40</v>
      </c>
      <c r="F56" s="142"/>
      <c r="G56" s="142"/>
      <c r="H56" s="429" t="s">
        <v>76</v>
      </c>
      <c r="I56" s="144" t="s">
        <v>40</v>
      </c>
      <c r="J56" s="143"/>
      <c r="K56" s="143"/>
      <c r="L56" s="143"/>
      <c r="M56" s="143"/>
      <c r="N56" s="143"/>
      <c r="O56" s="145"/>
      <c r="P56" s="145"/>
      <c r="Q56" s="146"/>
      <c r="R56" s="146"/>
      <c r="S56" s="149"/>
      <c r="T56" s="148"/>
      <c r="U56" s="149"/>
      <c r="V56" s="150"/>
      <c r="W56" s="151"/>
      <c r="X56" s="73"/>
      <c r="Y56" s="60"/>
      <c r="Z56" s="60"/>
      <c r="AA56" s="60"/>
      <c r="AB56" s="60"/>
      <c r="AC56" s="49"/>
      <c r="AD56" s="50"/>
      <c r="AE56" s="51"/>
      <c r="AF56" s="52"/>
      <c r="AG56" s="49"/>
      <c r="AH56" s="50"/>
      <c r="AI56" s="53"/>
      <c r="AJ56" s="52"/>
      <c r="AK56" s="315" t="s">
        <v>215</v>
      </c>
    </row>
    <row r="57" spans="1:37" ht="14.25" customHeight="1" x14ac:dyDescent="0.25">
      <c r="A57" s="164" t="s">
        <v>82</v>
      </c>
      <c r="B57" s="152"/>
      <c r="C57" s="153"/>
      <c r="D57" s="153"/>
      <c r="E57" s="154" t="s">
        <v>63</v>
      </c>
      <c r="F57" s="435">
        <v>3.2</v>
      </c>
      <c r="G57" s="165">
        <v>0.4</v>
      </c>
      <c r="H57" s="436">
        <v>3.4000000000000002E-2</v>
      </c>
      <c r="I57" s="166">
        <v>3.4000000000000002E-2</v>
      </c>
      <c r="J57" s="167">
        <v>0.43400000000000005</v>
      </c>
      <c r="K57" s="168">
        <v>2.64</v>
      </c>
      <c r="L57" s="169">
        <v>0</v>
      </c>
      <c r="M57" s="80">
        <v>2.64</v>
      </c>
      <c r="N57" s="82"/>
      <c r="O57" s="83"/>
      <c r="P57" s="83"/>
      <c r="Q57" s="84"/>
      <c r="R57" s="85"/>
      <c r="S57" s="570" t="s">
        <v>78</v>
      </c>
      <c r="T57" s="570" t="s">
        <v>81</v>
      </c>
      <c r="U57" s="570"/>
      <c r="V57" s="86">
        <v>57.050961999999998</v>
      </c>
      <c r="W57" s="87">
        <v>101.385836</v>
      </c>
      <c r="X57" s="570"/>
      <c r="Y57" s="160"/>
      <c r="Z57" s="161"/>
      <c r="AA57" s="161"/>
      <c r="AB57" s="161"/>
      <c r="AC57" s="49"/>
      <c r="AD57" s="50"/>
      <c r="AE57" s="51"/>
      <c r="AF57" s="52">
        <v>1</v>
      </c>
      <c r="AG57" s="49"/>
      <c r="AH57" s="50"/>
      <c r="AI57" s="53"/>
      <c r="AJ57" s="52">
        <v>3.2</v>
      </c>
      <c r="AK57" s="315" t="s">
        <v>215</v>
      </c>
    </row>
    <row r="58" spans="1:37" x14ac:dyDescent="0.2">
      <c r="A58" s="164" t="s">
        <v>12</v>
      </c>
      <c r="B58" s="74"/>
      <c r="C58" s="75"/>
      <c r="D58" s="75"/>
      <c r="E58" s="76"/>
      <c r="F58" s="171">
        <v>1.6</v>
      </c>
      <c r="G58" s="113">
        <v>0.1</v>
      </c>
      <c r="H58" s="433"/>
      <c r="I58" s="90"/>
      <c r="J58" s="91"/>
      <c r="K58" s="91"/>
      <c r="L58" s="92"/>
      <c r="M58" s="93"/>
      <c r="N58" s="94">
        <v>0.43400000000000005</v>
      </c>
      <c r="O58" s="95">
        <v>27.125</v>
      </c>
      <c r="P58" s="96">
        <v>1.2800000000000002</v>
      </c>
      <c r="Q58" s="96">
        <v>1.246</v>
      </c>
      <c r="R58" s="97">
        <v>1.246</v>
      </c>
      <c r="S58" s="571"/>
      <c r="T58" s="571"/>
      <c r="U58" s="571"/>
      <c r="V58" s="98"/>
      <c r="W58" s="99"/>
      <c r="X58" s="571"/>
      <c r="Y58" s="160"/>
      <c r="Z58" s="161"/>
      <c r="AA58" s="161"/>
      <c r="AB58" s="161"/>
      <c r="AC58" s="49"/>
      <c r="AD58" s="50"/>
      <c r="AE58" s="51"/>
      <c r="AF58" s="52"/>
      <c r="AG58" s="49"/>
      <c r="AH58" s="50"/>
      <c r="AI58" s="53"/>
      <c r="AJ58" s="52"/>
      <c r="AK58" s="315" t="s">
        <v>215</v>
      </c>
    </row>
    <row r="59" spans="1:37" x14ac:dyDescent="0.2">
      <c r="A59" s="164" t="s">
        <v>9</v>
      </c>
      <c r="B59" s="74"/>
      <c r="C59" s="75"/>
      <c r="D59" s="75"/>
      <c r="E59" s="76"/>
      <c r="F59" s="171">
        <v>1.6</v>
      </c>
      <c r="G59" s="227">
        <v>0.4</v>
      </c>
      <c r="H59" s="440"/>
      <c r="I59" s="102"/>
      <c r="J59" s="103"/>
      <c r="K59" s="104"/>
      <c r="L59" s="104"/>
      <c r="M59" s="104"/>
      <c r="N59" s="105"/>
      <c r="O59" s="106"/>
      <c r="P59" s="106"/>
      <c r="Q59" s="84"/>
      <c r="R59" s="85"/>
      <c r="S59" s="572"/>
      <c r="T59" s="572"/>
      <c r="U59" s="572"/>
      <c r="V59" s="107"/>
      <c r="W59" s="108"/>
      <c r="X59" s="572"/>
      <c r="Y59" s="160"/>
      <c r="Z59" s="161"/>
      <c r="AA59" s="161"/>
      <c r="AB59" s="161"/>
      <c r="AC59" s="49"/>
      <c r="AD59" s="50"/>
      <c r="AE59" s="51"/>
      <c r="AF59" s="52"/>
      <c r="AG59" s="49"/>
      <c r="AH59" s="50"/>
      <c r="AI59" s="53"/>
      <c r="AJ59" s="52"/>
      <c r="AK59" s="315" t="s">
        <v>215</v>
      </c>
    </row>
    <row r="60" spans="1:37" s="523" customFormat="1" x14ac:dyDescent="0.2">
      <c r="A60" s="140" t="s">
        <v>64</v>
      </c>
      <c r="B60" s="141" t="s">
        <v>40</v>
      </c>
      <c r="C60" s="141" t="s">
        <v>40</v>
      </c>
      <c r="D60" s="141" t="s">
        <v>40</v>
      </c>
      <c r="E60" s="141" t="s">
        <v>40</v>
      </c>
      <c r="F60" s="142"/>
      <c r="G60" s="142"/>
      <c r="H60" s="429" t="s">
        <v>76</v>
      </c>
      <c r="I60" s="144" t="s">
        <v>40</v>
      </c>
      <c r="J60" s="143"/>
      <c r="K60" s="143"/>
      <c r="L60" s="143"/>
      <c r="M60" s="143"/>
      <c r="N60" s="143"/>
      <c r="O60" s="145"/>
      <c r="P60" s="145"/>
      <c r="Q60" s="146"/>
      <c r="R60" s="146"/>
      <c r="S60" s="149"/>
      <c r="T60" s="148"/>
      <c r="U60" s="149"/>
      <c r="V60" s="150"/>
      <c r="W60" s="151"/>
      <c r="X60" s="73"/>
      <c r="Y60" s="60"/>
      <c r="Z60" s="60"/>
      <c r="AA60" s="60"/>
      <c r="AB60" s="60"/>
      <c r="AC60" s="49"/>
      <c r="AD60" s="50"/>
      <c r="AE60" s="51"/>
      <c r="AF60" s="52"/>
      <c r="AG60" s="49"/>
      <c r="AH60" s="50"/>
      <c r="AI60" s="53"/>
      <c r="AJ60" s="52"/>
      <c r="AK60" s="315" t="s">
        <v>215</v>
      </c>
    </row>
    <row r="61" spans="1:37" s="523" customFormat="1" ht="14.25" customHeight="1" x14ac:dyDescent="0.25">
      <c r="A61" s="164" t="s">
        <v>83</v>
      </c>
      <c r="B61" s="152"/>
      <c r="C61" s="153"/>
      <c r="D61" s="153"/>
      <c r="E61" s="154" t="s">
        <v>3</v>
      </c>
      <c r="F61" s="435">
        <v>1.6</v>
      </c>
      <c r="G61" s="165">
        <v>0.5</v>
      </c>
      <c r="H61" s="436">
        <v>1.4999999999999999E-2</v>
      </c>
      <c r="I61" s="436">
        <v>1.4999999999999999E-2</v>
      </c>
      <c r="J61" s="167">
        <v>0.50009999999999999</v>
      </c>
      <c r="K61" s="168">
        <v>0.749</v>
      </c>
      <c r="L61" s="169">
        <v>0</v>
      </c>
      <c r="M61" s="80">
        <v>0.749</v>
      </c>
      <c r="N61" s="82"/>
      <c r="O61" s="83"/>
      <c r="P61" s="83"/>
      <c r="Q61" s="84"/>
      <c r="R61" s="85"/>
      <c r="S61" s="566" t="s">
        <v>78</v>
      </c>
      <c r="T61" s="566" t="s">
        <v>84</v>
      </c>
      <c r="U61" s="566"/>
      <c r="V61" s="155">
        <v>57.151414000000003</v>
      </c>
      <c r="W61" s="156">
        <v>102.24531899999999</v>
      </c>
      <c r="X61" s="568"/>
      <c r="Y61" s="160"/>
      <c r="Z61" s="161"/>
      <c r="AA61" s="161"/>
      <c r="AB61" s="161"/>
      <c r="AC61" s="49"/>
      <c r="AD61" s="50"/>
      <c r="AE61" s="51"/>
      <c r="AF61" s="52">
        <v>1</v>
      </c>
      <c r="AG61" s="49"/>
      <c r="AH61" s="50"/>
      <c r="AI61" s="53"/>
      <c r="AJ61" s="52">
        <v>1.6</v>
      </c>
      <c r="AK61" s="315" t="s">
        <v>215</v>
      </c>
    </row>
    <row r="62" spans="1:37" x14ac:dyDescent="0.2">
      <c r="A62" s="164" t="s">
        <v>12</v>
      </c>
      <c r="B62" s="74"/>
      <c r="C62" s="75"/>
      <c r="D62" s="75"/>
      <c r="E62" s="76"/>
      <c r="F62" s="171">
        <v>1.6</v>
      </c>
      <c r="G62" s="227">
        <v>0.3</v>
      </c>
      <c r="H62" s="433"/>
      <c r="I62" s="90"/>
      <c r="J62" s="91"/>
      <c r="K62" s="91"/>
      <c r="L62" s="92"/>
      <c r="M62" s="93"/>
      <c r="N62" s="94">
        <v>0.50009999999999999</v>
      </c>
      <c r="O62" s="95">
        <v>31.256249999999998</v>
      </c>
      <c r="P62" s="96">
        <v>1.1800000000000002</v>
      </c>
      <c r="Q62" s="96">
        <v>1.1799000000000002</v>
      </c>
      <c r="R62" s="97">
        <v>1.1799000000000002</v>
      </c>
      <c r="S62" s="567"/>
      <c r="T62" s="567"/>
      <c r="U62" s="567"/>
      <c r="V62" s="157"/>
      <c r="W62" s="158"/>
      <c r="X62" s="569"/>
      <c r="Y62" s="160"/>
      <c r="Z62" s="161"/>
      <c r="AA62" s="161"/>
      <c r="AB62" s="161"/>
      <c r="AC62" s="49"/>
      <c r="AD62" s="50"/>
      <c r="AE62" s="51"/>
      <c r="AF62" s="52"/>
      <c r="AG62" s="49"/>
      <c r="AH62" s="50"/>
      <c r="AI62" s="53"/>
      <c r="AJ62" s="52"/>
      <c r="AK62" s="315" t="s">
        <v>215</v>
      </c>
    </row>
    <row r="63" spans="1:37" s="523" customFormat="1" x14ac:dyDescent="0.2">
      <c r="A63" s="140" t="s">
        <v>64</v>
      </c>
      <c r="B63" s="141" t="s">
        <v>40</v>
      </c>
      <c r="C63" s="141" t="s">
        <v>40</v>
      </c>
      <c r="D63" s="141" t="s">
        <v>40</v>
      </c>
      <c r="E63" s="141" t="s">
        <v>40</v>
      </c>
      <c r="F63" s="142"/>
      <c r="G63" s="142"/>
      <c r="H63" s="429" t="s">
        <v>76</v>
      </c>
      <c r="I63" s="144" t="s">
        <v>40</v>
      </c>
      <c r="J63" s="143"/>
      <c r="K63" s="143"/>
      <c r="L63" s="143"/>
      <c r="M63" s="143"/>
      <c r="N63" s="143"/>
      <c r="O63" s="145"/>
      <c r="P63" s="145"/>
      <c r="Q63" s="146"/>
      <c r="R63" s="146"/>
      <c r="S63" s="149"/>
      <c r="T63" s="148"/>
      <c r="U63" s="149"/>
      <c r="V63" s="150"/>
      <c r="W63" s="151"/>
      <c r="X63" s="73"/>
      <c r="Y63" s="60"/>
      <c r="Z63" s="60"/>
      <c r="AA63" s="60"/>
      <c r="AB63" s="60"/>
      <c r="AC63" s="49"/>
      <c r="AD63" s="50"/>
      <c r="AE63" s="51"/>
      <c r="AF63" s="52"/>
      <c r="AG63" s="49"/>
      <c r="AH63" s="50"/>
      <c r="AI63" s="53"/>
      <c r="AJ63" s="52"/>
      <c r="AK63" s="315" t="s">
        <v>215</v>
      </c>
    </row>
    <row r="64" spans="1:37" s="523" customFormat="1" ht="14.25" customHeight="1" x14ac:dyDescent="0.25">
      <c r="A64" s="164" t="s">
        <v>85</v>
      </c>
      <c r="B64" s="152"/>
      <c r="C64" s="153"/>
      <c r="D64" s="153"/>
      <c r="E64" s="154" t="s">
        <v>3</v>
      </c>
      <c r="F64" s="435">
        <v>2.5</v>
      </c>
      <c r="G64" s="165">
        <v>1.2</v>
      </c>
      <c r="H64" s="436">
        <v>7.0000000000000001E-3</v>
      </c>
      <c r="I64" s="166">
        <v>7.0000000000000001E-3</v>
      </c>
      <c r="J64" s="167">
        <v>1.2</v>
      </c>
      <c r="K64" s="168">
        <v>0.98899999999999999</v>
      </c>
      <c r="L64" s="169">
        <v>0</v>
      </c>
      <c r="M64" s="80">
        <v>0.98899999999999999</v>
      </c>
      <c r="N64" s="82"/>
      <c r="O64" s="83"/>
      <c r="P64" s="83"/>
      <c r="Q64" s="84"/>
      <c r="R64" s="85"/>
      <c r="S64" s="566" t="s">
        <v>78</v>
      </c>
      <c r="T64" s="566" t="s">
        <v>86</v>
      </c>
      <c r="U64" s="566"/>
      <c r="V64" s="155">
        <v>57.367072</v>
      </c>
      <c r="W64" s="156">
        <v>102.161542</v>
      </c>
      <c r="X64" s="568"/>
      <c r="Y64" s="160"/>
      <c r="Z64" s="161"/>
      <c r="AA64" s="161"/>
      <c r="AB64" s="161"/>
      <c r="AC64" s="49"/>
      <c r="AD64" s="50"/>
      <c r="AE64" s="51"/>
      <c r="AF64" s="52">
        <v>1</v>
      </c>
      <c r="AG64" s="49"/>
      <c r="AH64" s="50"/>
      <c r="AI64" s="53"/>
      <c r="AJ64" s="52">
        <v>2.5</v>
      </c>
      <c r="AK64" s="315" t="s">
        <v>215</v>
      </c>
    </row>
    <row r="65" spans="1:37" x14ac:dyDescent="0.2">
      <c r="A65" s="164" t="s">
        <v>12</v>
      </c>
      <c r="B65" s="74"/>
      <c r="C65" s="75"/>
      <c r="D65" s="75"/>
      <c r="E65" s="76"/>
      <c r="F65" s="171">
        <v>2.5</v>
      </c>
      <c r="G65" s="227">
        <v>1.1000000000000001</v>
      </c>
      <c r="H65" s="433"/>
      <c r="I65" s="90"/>
      <c r="J65" s="91"/>
      <c r="K65" s="91"/>
      <c r="L65" s="92"/>
      <c r="M65" s="93"/>
      <c r="N65" s="94">
        <v>1.2</v>
      </c>
      <c r="O65" s="95">
        <v>48</v>
      </c>
      <c r="P65" s="96">
        <v>1.425</v>
      </c>
      <c r="Q65" s="96">
        <v>1.425</v>
      </c>
      <c r="R65" s="97">
        <v>1.425</v>
      </c>
      <c r="S65" s="567"/>
      <c r="T65" s="567"/>
      <c r="U65" s="567"/>
      <c r="V65" s="157"/>
      <c r="W65" s="158"/>
      <c r="X65" s="569"/>
      <c r="Y65" s="160"/>
      <c r="Z65" s="161"/>
      <c r="AA65" s="161"/>
      <c r="AB65" s="161"/>
      <c r="AC65" s="49"/>
      <c r="AD65" s="50"/>
      <c r="AE65" s="51"/>
      <c r="AF65" s="52"/>
      <c r="AG65" s="49"/>
      <c r="AH65" s="50"/>
      <c r="AI65" s="53"/>
      <c r="AJ65" s="52"/>
      <c r="AK65" s="315" t="s">
        <v>215</v>
      </c>
    </row>
    <row r="66" spans="1:37" s="523" customFormat="1" x14ac:dyDescent="0.2">
      <c r="A66" s="140" t="s">
        <v>64</v>
      </c>
      <c r="B66" s="141" t="s">
        <v>40</v>
      </c>
      <c r="C66" s="141" t="s">
        <v>40</v>
      </c>
      <c r="D66" s="141" t="s">
        <v>40</v>
      </c>
      <c r="E66" s="141" t="s">
        <v>40</v>
      </c>
      <c r="F66" s="142"/>
      <c r="G66" s="142"/>
      <c r="H66" s="429" t="s">
        <v>76</v>
      </c>
      <c r="I66" s="144" t="s">
        <v>40</v>
      </c>
      <c r="J66" s="143"/>
      <c r="K66" s="143"/>
      <c r="L66" s="143"/>
      <c r="M66" s="143"/>
      <c r="N66" s="143"/>
      <c r="O66" s="145"/>
      <c r="P66" s="145"/>
      <c r="Q66" s="146"/>
      <c r="R66" s="146"/>
      <c r="S66" s="149"/>
      <c r="T66" s="148"/>
      <c r="U66" s="149"/>
      <c r="V66" s="150"/>
      <c r="W66" s="151"/>
      <c r="X66" s="73"/>
      <c r="Y66" s="60"/>
      <c r="Z66" s="60"/>
      <c r="AA66" s="60"/>
      <c r="AB66" s="60"/>
      <c r="AC66" s="49"/>
      <c r="AD66" s="50"/>
      <c r="AE66" s="51"/>
      <c r="AF66" s="52"/>
      <c r="AG66" s="49"/>
      <c r="AH66" s="50"/>
      <c r="AI66" s="53"/>
      <c r="AJ66" s="52"/>
      <c r="AK66" s="315" t="s">
        <v>215</v>
      </c>
    </row>
    <row r="67" spans="1:37" s="523" customFormat="1" ht="14.25" customHeight="1" x14ac:dyDescent="0.25">
      <c r="A67" s="164" t="s">
        <v>87</v>
      </c>
      <c r="B67" s="444"/>
      <c r="C67" s="444"/>
      <c r="D67" s="444"/>
      <c r="E67" s="444" t="s">
        <v>3</v>
      </c>
      <c r="F67" s="430">
        <v>2.5</v>
      </c>
      <c r="G67" s="77">
        <v>0.8</v>
      </c>
      <c r="H67" s="445">
        <v>0.10600000000000001</v>
      </c>
      <c r="I67" s="78">
        <v>0.10600000000000001</v>
      </c>
      <c r="J67" s="79">
        <v>0.90600000000000003</v>
      </c>
      <c r="K67" s="80">
        <v>1.601</v>
      </c>
      <c r="L67" s="80">
        <v>0</v>
      </c>
      <c r="M67" s="80">
        <v>1.601</v>
      </c>
      <c r="N67" s="21"/>
      <c r="O67" s="2"/>
      <c r="P67" s="2"/>
      <c r="Q67" s="159"/>
      <c r="R67" s="159"/>
      <c r="S67" s="581" t="s">
        <v>78</v>
      </c>
      <c r="T67" s="581" t="s">
        <v>86</v>
      </c>
      <c r="U67" s="581"/>
      <c r="V67" s="446">
        <v>57.361586000000003</v>
      </c>
      <c r="W67" s="447">
        <v>102.132323</v>
      </c>
      <c r="X67" s="582"/>
      <c r="Y67" s="160"/>
      <c r="Z67" s="161"/>
      <c r="AA67" s="161"/>
      <c r="AB67" s="161"/>
      <c r="AC67" s="49"/>
      <c r="AD67" s="50"/>
      <c r="AE67" s="51"/>
      <c r="AF67" s="52">
        <v>1</v>
      </c>
      <c r="AG67" s="49"/>
      <c r="AH67" s="50"/>
      <c r="AI67" s="53"/>
      <c r="AJ67" s="52">
        <v>2.5</v>
      </c>
      <c r="AK67" s="315" t="s">
        <v>215</v>
      </c>
    </row>
    <row r="68" spans="1:37" x14ac:dyDescent="0.25">
      <c r="A68" s="164" t="s">
        <v>12</v>
      </c>
      <c r="B68" s="448"/>
      <c r="C68" s="448"/>
      <c r="D68" s="448"/>
      <c r="E68" s="448"/>
      <c r="F68" s="171">
        <v>2.5</v>
      </c>
      <c r="G68" s="376">
        <v>1</v>
      </c>
      <c r="H68" s="449"/>
      <c r="I68" s="418"/>
      <c r="J68" s="21"/>
      <c r="K68" s="21"/>
      <c r="L68" s="170"/>
      <c r="M68" s="170"/>
      <c r="N68" s="129">
        <v>0.90600000000000003</v>
      </c>
      <c r="O68" s="173">
        <v>36.24</v>
      </c>
      <c r="P68" s="131">
        <v>1.825</v>
      </c>
      <c r="Q68" s="131">
        <v>1.7189999999999999</v>
      </c>
      <c r="R68" s="159">
        <v>1.7189999999999999</v>
      </c>
      <c r="S68" s="581"/>
      <c r="T68" s="581"/>
      <c r="U68" s="581"/>
      <c r="V68" s="446"/>
      <c r="W68" s="447"/>
      <c r="X68" s="582"/>
      <c r="Y68" s="160"/>
      <c r="Z68" s="161"/>
      <c r="AA68" s="161"/>
      <c r="AB68" s="161"/>
      <c r="AC68" s="49"/>
      <c r="AD68" s="50"/>
      <c r="AE68" s="51"/>
      <c r="AF68" s="52"/>
      <c r="AG68" s="49"/>
      <c r="AH68" s="50"/>
      <c r="AI68" s="53"/>
      <c r="AJ68" s="52"/>
      <c r="AK68" s="315" t="s">
        <v>215</v>
      </c>
    </row>
    <row r="69" spans="1:37" s="523" customFormat="1" x14ac:dyDescent="0.2">
      <c r="A69" s="61" t="s">
        <v>57</v>
      </c>
      <c r="B69" s="63" t="s">
        <v>40</v>
      </c>
      <c r="C69" s="63" t="s">
        <v>40</v>
      </c>
      <c r="D69" s="63" t="s">
        <v>40</v>
      </c>
      <c r="E69" s="63" t="s">
        <v>40</v>
      </c>
      <c r="F69" s="63" t="s">
        <v>40</v>
      </c>
      <c r="G69" s="374"/>
      <c r="H69" s="434"/>
      <c r="I69" s="65" t="s">
        <v>40</v>
      </c>
      <c r="J69" s="64"/>
      <c r="K69" s="64"/>
      <c r="L69" s="64"/>
      <c r="M69" s="64"/>
      <c r="N69" s="64"/>
      <c r="O69" s="66"/>
      <c r="P69" s="66"/>
      <c r="Q69" s="67"/>
      <c r="R69" s="67"/>
      <c r="S69" s="70"/>
      <c r="T69" s="69"/>
      <c r="U69" s="70"/>
      <c r="V69" s="71"/>
      <c r="W69" s="72"/>
      <c r="X69" s="73"/>
      <c r="Y69" s="60"/>
      <c r="Z69" s="60"/>
      <c r="AA69" s="60"/>
      <c r="AB69" s="60"/>
      <c r="AC69" s="49"/>
      <c r="AD69" s="50"/>
      <c r="AE69" s="51"/>
      <c r="AF69" s="52"/>
      <c r="AG69" s="49"/>
      <c r="AH69" s="50"/>
      <c r="AI69" s="53"/>
      <c r="AJ69" s="52"/>
      <c r="AK69" s="315" t="s">
        <v>215</v>
      </c>
    </row>
    <row r="70" spans="1:37" ht="12.75" customHeight="1" x14ac:dyDescent="0.25">
      <c r="A70" s="186" t="s">
        <v>93</v>
      </c>
      <c r="B70" s="74"/>
      <c r="C70" s="110" t="s">
        <v>58</v>
      </c>
      <c r="D70" s="75"/>
      <c r="E70" s="76"/>
      <c r="F70" s="430">
        <v>126</v>
      </c>
      <c r="G70" s="77">
        <v>50.5</v>
      </c>
      <c r="H70" s="431">
        <v>0</v>
      </c>
      <c r="I70" s="78">
        <v>8.4550000000000001</v>
      </c>
      <c r="J70" s="79">
        <v>58.954999999999998</v>
      </c>
      <c r="K70" s="80">
        <v>0</v>
      </c>
      <c r="L70" s="81">
        <v>123.812</v>
      </c>
      <c r="M70" s="80">
        <v>123.812</v>
      </c>
      <c r="N70" s="82"/>
      <c r="O70" s="83"/>
      <c r="P70" s="83"/>
      <c r="Q70" s="84"/>
      <c r="R70" s="85"/>
      <c r="S70" s="570" t="s">
        <v>92</v>
      </c>
      <c r="T70" s="570" t="s">
        <v>94</v>
      </c>
      <c r="U70" s="570"/>
      <c r="V70" s="86">
        <v>57.164932</v>
      </c>
      <c r="W70" s="87">
        <v>103.443625</v>
      </c>
      <c r="X70" s="570"/>
      <c r="Y70" s="88"/>
      <c r="Z70" s="88"/>
      <c r="AA70" s="88"/>
      <c r="AB70" s="88"/>
      <c r="AC70" s="49"/>
      <c r="AD70" s="89">
        <v>1</v>
      </c>
      <c r="AE70" s="51"/>
      <c r="AF70" s="52"/>
      <c r="AG70" s="49"/>
      <c r="AH70" s="199">
        <v>126</v>
      </c>
      <c r="AI70" s="53"/>
      <c r="AJ70" s="52"/>
      <c r="AK70" s="315" t="s">
        <v>215</v>
      </c>
    </row>
    <row r="71" spans="1:37" x14ac:dyDescent="0.25">
      <c r="A71" s="164" t="s">
        <v>12</v>
      </c>
      <c r="B71" s="74"/>
      <c r="C71" s="75"/>
      <c r="D71" s="75"/>
      <c r="E71" s="76"/>
      <c r="F71" s="170">
        <v>63</v>
      </c>
      <c r="G71" s="377">
        <v>21.9</v>
      </c>
      <c r="H71" s="433"/>
      <c r="I71" s="90"/>
      <c r="J71" s="91"/>
      <c r="K71" s="91"/>
      <c r="L71" s="92"/>
      <c r="M71" s="93"/>
      <c r="N71" s="94">
        <v>58.954999999999998</v>
      </c>
      <c r="O71" s="95">
        <v>93.579365079365076</v>
      </c>
      <c r="P71" s="96">
        <v>15.650000000000006</v>
      </c>
      <c r="Q71" s="96">
        <v>7.1950000000000074</v>
      </c>
      <c r="R71" s="97">
        <v>7.1950000000000074</v>
      </c>
      <c r="S71" s="571"/>
      <c r="T71" s="571"/>
      <c r="U71" s="571"/>
      <c r="V71" s="98"/>
      <c r="W71" s="99"/>
      <c r="X71" s="571"/>
      <c r="Y71" s="88"/>
      <c r="Z71" s="88"/>
      <c r="AA71" s="88"/>
      <c r="AB71" s="88"/>
      <c r="AC71" s="49"/>
      <c r="AD71" s="89"/>
      <c r="AE71" s="51"/>
      <c r="AF71" s="52"/>
      <c r="AG71" s="49"/>
      <c r="AH71" s="89"/>
      <c r="AI71" s="53"/>
      <c r="AJ71" s="52"/>
      <c r="AK71" s="315" t="s">
        <v>215</v>
      </c>
    </row>
    <row r="72" spans="1:37" x14ac:dyDescent="0.25">
      <c r="A72" s="164" t="s">
        <v>9</v>
      </c>
      <c r="B72" s="74"/>
      <c r="C72" s="75"/>
      <c r="D72" s="75"/>
      <c r="E72" s="76"/>
      <c r="F72" s="170">
        <v>63</v>
      </c>
      <c r="G72" s="377">
        <v>21.7</v>
      </c>
      <c r="H72" s="440"/>
      <c r="I72" s="102"/>
      <c r="J72" s="103"/>
      <c r="K72" s="104"/>
      <c r="L72" s="104"/>
      <c r="M72" s="104"/>
      <c r="N72" s="105"/>
      <c r="O72" s="106"/>
      <c r="P72" s="106"/>
      <c r="Q72" s="84"/>
      <c r="R72" s="85"/>
      <c r="S72" s="572"/>
      <c r="T72" s="572"/>
      <c r="U72" s="572"/>
      <c r="V72" s="107"/>
      <c r="W72" s="108"/>
      <c r="X72" s="572"/>
      <c r="Y72" s="88"/>
      <c r="Z72" s="88"/>
      <c r="AA72" s="88"/>
      <c r="AB72" s="88"/>
      <c r="AC72" s="49"/>
      <c r="AD72" s="89"/>
      <c r="AE72" s="51"/>
      <c r="AF72" s="52"/>
      <c r="AG72" s="49"/>
      <c r="AH72" s="89"/>
      <c r="AI72" s="53"/>
      <c r="AJ72" s="52"/>
      <c r="AK72" s="315" t="s">
        <v>215</v>
      </c>
    </row>
    <row r="73" spans="1:37" s="523" customFormat="1" x14ac:dyDescent="0.2">
      <c r="A73" s="115" t="s">
        <v>59</v>
      </c>
      <c r="B73" s="116" t="s">
        <v>40</v>
      </c>
      <c r="C73" s="116" t="s">
        <v>40</v>
      </c>
      <c r="D73" s="116" t="s">
        <v>40</v>
      </c>
      <c r="E73" s="116" t="s">
        <v>40</v>
      </c>
      <c r="F73" s="466"/>
      <c r="G73" s="466"/>
      <c r="H73" s="450" t="s">
        <v>95</v>
      </c>
      <c r="I73" s="451" t="s">
        <v>40</v>
      </c>
      <c r="J73" s="467"/>
      <c r="K73" s="467"/>
      <c r="L73" s="467"/>
      <c r="M73" s="467"/>
      <c r="N73" s="467"/>
      <c r="O73" s="117"/>
      <c r="P73" s="117"/>
      <c r="Q73" s="118"/>
      <c r="R73" s="118"/>
      <c r="S73" s="119"/>
      <c r="T73" s="120"/>
      <c r="U73" s="119"/>
      <c r="V73" s="121"/>
      <c r="W73" s="122"/>
      <c r="X73" s="73"/>
      <c r="Y73" s="60"/>
      <c r="Z73" s="60"/>
      <c r="AA73" s="60"/>
      <c r="AB73" s="60"/>
      <c r="AC73" s="49"/>
      <c r="AD73" s="50"/>
      <c r="AE73" s="51"/>
      <c r="AF73" s="52"/>
      <c r="AG73" s="49"/>
      <c r="AH73" s="50"/>
      <c r="AI73" s="53"/>
      <c r="AJ73" s="52"/>
      <c r="AK73" s="315" t="s">
        <v>215</v>
      </c>
    </row>
    <row r="74" spans="1:37" s="88" customFormat="1" ht="12.75" customHeight="1" x14ac:dyDescent="0.25">
      <c r="A74" s="200" t="s">
        <v>96</v>
      </c>
      <c r="B74" s="125"/>
      <c r="C74" s="110"/>
      <c r="D74" s="110" t="s">
        <v>52</v>
      </c>
      <c r="E74" s="126"/>
      <c r="F74" s="430">
        <v>12.6</v>
      </c>
      <c r="G74" s="77">
        <v>4</v>
      </c>
      <c r="H74" s="431">
        <v>0.59426999999999996</v>
      </c>
      <c r="I74" s="431">
        <v>0.59426999999999996</v>
      </c>
      <c r="J74" s="79">
        <v>4.5657499999999995</v>
      </c>
      <c r="K74" s="80">
        <v>9.4749999999999996</v>
      </c>
      <c r="L74" s="81">
        <v>3</v>
      </c>
      <c r="M74" s="80">
        <v>12.475</v>
      </c>
      <c r="N74" s="82"/>
      <c r="O74" s="83"/>
      <c r="P74" s="83"/>
      <c r="Q74" s="84"/>
      <c r="R74" s="85"/>
      <c r="S74" s="570" t="s">
        <v>92</v>
      </c>
      <c r="T74" s="570" t="s">
        <v>94</v>
      </c>
      <c r="U74" s="570"/>
      <c r="V74" s="86">
        <v>57.162934999999997</v>
      </c>
      <c r="W74" s="87">
        <v>103.443033</v>
      </c>
      <c r="X74" s="570"/>
      <c r="AC74" s="49"/>
      <c r="AD74" s="89"/>
      <c r="AE74" s="51">
        <v>1</v>
      </c>
      <c r="AF74" s="52"/>
      <c r="AG74" s="49"/>
      <c r="AH74" s="89"/>
      <c r="AI74" s="162">
        <v>12.6</v>
      </c>
      <c r="AJ74" s="52"/>
      <c r="AK74" s="315" t="s">
        <v>215</v>
      </c>
    </row>
    <row r="75" spans="1:37" s="88" customFormat="1" x14ac:dyDescent="0.25">
      <c r="A75" s="164" t="s">
        <v>12</v>
      </c>
      <c r="B75" s="74"/>
      <c r="C75" s="75"/>
      <c r="D75" s="75"/>
      <c r="E75" s="76"/>
      <c r="F75" s="170">
        <v>6.3</v>
      </c>
      <c r="G75" s="377">
        <v>2.8</v>
      </c>
      <c r="H75" s="433"/>
      <c r="I75" s="90"/>
      <c r="J75" s="91"/>
      <c r="K75" s="91"/>
      <c r="L75" s="92"/>
      <c r="M75" s="93"/>
      <c r="N75" s="94">
        <v>4.5657499999999995</v>
      </c>
      <c r="O75" s="95">
        <v>72.472222222222214</v>
      </c>
      <c r="P75" s="96">
        <v>2.6150000000000002</v>
      </c>
      <c r="Q75" s="96">
        <v>2.0492500000000007</v>
      </c>
      <c r="R75" s="97">
        <v>2.0492500000000007</v>
      </c>
      <c r="S75" s="571"/>
      <c r="T75" s="571"/>
      <c r="U75" s="571"/>
      <c r="V75" s="98"/>
      <c r="W75" s="99"/>
      <c r="X75" s="571"/>
      <c r="AC75" s="49"/>
      <c r="AD75" s="89"/>
      <c r="AE75" s="51"/>
      <c r="AF75" s="52"/>
      <c r="AG75" s="49"/>
      <c r="AH75" s="89"/>
      <c r="AI75" s="53"/>
      <c r="AJ75" s="52"/>
      <c r="AK75" s="315" t="s">
        <v>215</v>
      </c>
    </row>
    <row r="76" spans="1:37" s="88" customFormat="1" x14ac:dyDescent="0.25">
      <c r="A76" s="164" t="s">
        <v>9</v>
      </c>
      <c r="B76" s="74"/>
      <c r="C76" s="75"/>
      <c r="D76" s="75"/>
      <c r="E76" s="76"/>
      <c r="F76" s="170">
        <v>6.3</v>
      </c>
      <c r="G76" s="377">
        <v>1.2</v>
      </c>
      <c r="H76" s="440"/>
      <c r="I76" s="102"/>
      <c r="J76" s="103"/>
      <c r="K76" s="104"/>
      <c r="L76" s="104"/>
      <c r="M76" s="104"/>
      <c r="N76" s="105"/>
      <c r="O76" s="106"/>
      <c r="P76" s="106"/>
      <c r="Q76" s="84"/>
      <c r="R76" s="85"/>
      <c r="S76" s="572"/>
      <c r="T76" s="572"/>
      <c r="U76" s="572"/>
      <c r="V76" s="107"/>
      <c r="W76" s="108"/>
      <c r="X76" s="572"/>
      <c r="AC76" s="49"/>
      <c r="AD76" s="89"/>
      <c r="AE76" s="51"/>
      <c r="AF76" s="52"/>
      <c r="AG76" s="49"/>
      <c r="AH76" s="89"/>
      <c r="AI76" s="53"/>
      <c r="AJ76" s="52"/>
      <c r="AK76" s="315" t="s">
        <v>215</v>
      </c>
    </row>
    <row r="77" spans="1:37" s="523" customFormat="1" x14ac:dyDescent="0.2">
      <c r="A77" s="115" t="s">
        <v>59</v>
      </c>
      <c r="B77" s="116" t="s">
        <v>40</v>
      </c>
      <c r="C77" s="116" t="s">
        <v>40</v>
      </c>
      <c r="D77" s="116" t="s">
        <v>40</v>
      </c>
      <c r="E77" s="116" t="s">
        <v>40</v>
      </c>
      <c r="F77" s="466"/>
      <c r="G77" s="466"/>
      <c r="H77" s="452" t="s">
        <v>95</v>
      </c>
      <c r="I77" s="451" t="s">
        <v>40</v>
      </c>
      <c r="J77" s="467"/>
      <c r="K77" s="467"/>
      <c r="L77" s="467"/>
      <c r="M77" s="467"/>
      <c r="N77" s="467"/>
      <c r="O77" s="117"/>
      <c r="P77" s="117"/>
      <c r="Q77" s="118"/>
      <c r="R77" s="118"/>
      <c r="S77" s="119"/>
      <c r="T77" s="120"/>
      <c r="U77" s="119"/>
      <c r="V77" s="121"/>
      <c r="W77" s="122"/>
      <c r="X77" s="73"/>
      <c r="Y77" s="60"/>
      <c r="Z77" s="60"/>
      <c r="AA77" s="60"/>
      <c r="AB77" s="60"/>
      <c r="AC77" s="49"/>
      <c r="AD77" s="50"/>
      <c r="AE77" s="51"/>
      <c r="AF77" s="52"/>
      <c r="AG77" s="49"/>
      <c r="AH77" s="50"/>
      <c r="AI77" s="53"/>
      <c r="AJ77" s="52"/>
      <c r="AK77" s="315" t="s">
        <v>215</v>
      </c>
    </row>
    <row r="78" spans="1:37" s="88" customFormat="1" ht="12.75" customHeight="1" x14ac:dyDescent="0.25">
      <c r="A78" s="200" t="s">
        <v>97</v>
      </c>
      <c r="B78" s="125"/>
      <c r="C78" s="110"/>
      <c r="D78" s="110" t="s">
        <v>52</v>
      </c>
      <c r="E78" s="126"/>
      <c r="F78" s="430">
        <v>26</v>
      </c>
      <c r="G78" s="77">
        <v>1.1000000000000001</v>
      </c>
      <c r="H78" s="431">
        <v>0.03</v>
      </c>
      <c r="I78" s="78">
        <v>0.03</v>
      </c>
      <c r="J78" s="79">
        <v>1.1300000000000001</v>
      </c>
      <c r="K78" s="80">
        <v>0</v>
      </c>
      <c r="L78" s="81">
        <v>2.6</v>
      </c>
      <c r="M78" s="80">
        <v>2.6</v>
      </c>
      <c r="N78" s="82"/>
      <c r="O78" s="83"/>
      <c r="P78" s="83"/>
      <c r="Q78" s="84"/>
      <c r="R78" s="85"/>
      <c r="S78" s="570" t="s">
        <v>92</v>
      </c>
      <c r="T78" s="570" t="s">
        <v>98</v>
      </c>
      <c r="U78" s="570"/>
      <c r="V78" s="86">
        <v>57.349527000000002</v>
      </c>
      <c r="W78" s="87">
        <v>103.38576500000001</v>
      </c>
      <c r="X78" s="570"/>
      <c r="AC78" s="49"/>
      <c r="AD78" s="89"/>
      <c r="AE78" s="51">
        <v>1</v>
      </c>
      <c r="AF78" s="52"/>
      <c r="AG78" s="49"/>
      <c r="AH78" s="89"/>
      <c r="AI78" s="162">
        <v>26</v>
      </c>
      <c r="AJ78" s="52"/>
      <c r="AK78" s="315" t="s">
        <v>215</v>
      </c>
    </row>
    <row r="79" spans="1:37" s="88" customFormat="1" x14ac:dyDescent="0.25">
      <c r="A79" s="164" t="s">
        <v>12</v>
      </c>
      <c r="B79" s="74"/>
      <c r="C79" s="75"/>
      <c r="D79" s="75"/>
      <c r="E79" s="76"/>
      <c r="F79" s="170">
        <v>16</v>
      </c>
      <c r="G79" s="377">
        <v>1.2</v>
      </c>
      <c r="H79" s="433"/>
      <c r="I79" s="90"/>
      <c r="J79" s="91"/>
      <c r="K79" s="91"/>
      <c r="L79" s="92"/>
      <c r="M79" s="93"/>
      <c r="N79" s="94">
        <v>1.1300000000000001</v>
      </c>
      <c r="O79" s="95">
        <v>7.0625000000000009</v>
      </c>
      <c r="P79" s="96">
        <v>15.700000000000001</v>
      </c>
      <c r="Q79" s="96">
        <v>15.67</v>
      </c>
      <c r="R79" s="97">
        <v>15.67</v>
      </c>
      <c r="S79" s="571"/>
      <c r="T79" s="571"/>
      <c r="U79" s="571"/>
      <c r="V79" s="98"/>
      <c r="W79" s="99"/>
      <c r="X79" s="571"/>
      <c r="AC79" s="49"/>
      <c r="AD79" s="89"/>
      <c r="AE79" s="51"/>
      <c r="AF79" s="52"/>
      <c r="AG79" s="49"/>
      <c r="AH79" s="89"/>
      <c r="AI79" s="53"/>
      <c r="AJ79" s="52"/>
      <c r="AK79" s="315" t="s">
        <v>215</v>
      </c>
    </row>
    <row r="80" spans="1:37" s="88" customFormat="1" x14ac:dyDescent="0.25">
      <c r="A80" s="164" t="s">
        <v>9</v>
      </c>
      <c r="B80" s="74"/>
      <c r="C80" s="75"/>
      <c r="D80" s="75"/>
      <c r="E80" s="76"/>
      <c r="F80" s="170">
        <v>10</v>
      </c>
      <c r="G80" s="377">
        <v>0</v>
      </c>
      <c r="H80" s="440"/>
      <c r="I80" s="102"/>
      <c r="J80" s="103"/>
      <c r="K80" s="104"/>
      <c r="L80" s="104"/>
      <c r="M80" s="104"/>
      <c r="N80" s="105"/>
      <c r="O80" s="106"/>
      <c r="P80" s="106"/>
      <c r="Q80" s="84"/>
      <c r="R80" s="85"/>
      <c r="S80" s="572"/>
      <c r="T80" s="572"/>
      <c r="U80" s="572"/>
      <c r="V80" s="107"/>
      <c r="W80" s="108"/>
      <c r="X80" s="572"/>
      <c r="AC80" s="49"/>
      <c r="AD80" s="89"/>
      <c r="AE80" s="51"/>
      <c r="AF80" s="52"/>
      <c r="AG80" s="49"/>
      <c r="AH80" s="89"/>
      <c r="AI80" s="53"/>
      <c r="AJ80" s="52"/>
      <c r="AK80" s="315" t="s">
        <v>215</v>
      </c>
    </row>
    <row r="81" spans="1:37" s="523" customFormat="1" x14ac:dyDescent="0.2">
      <c r="A81" s="115" t="s">
        <v>59</v>
      </c>
      <c r="B81" s="116" t="s">
        <v>40</v>
      </c>
      <c r="C81" s="116" t="s">
        <v>40</v>
      </c>
      <c r="D81" s="116" t="s">
        <v>40</v>
      </c>
      <c r="E81" s="116" t="s">
        <v>40</v>
      </c>
      <c r="F81" s="466"/>
      <c r="G81" s="466"/>
      <c r="H81" s="452" t="s">
        <v>95</v>
      </c>
      <c r="I81" s="451" t="s">
        <v>40</v>
      </c>
      <c r="J81" s="467"/>
      <c r="K81" s="467"/>
      <c r="L81" s="467"/>
      <c r="M81" s="467"/>
      <c r="N81" s="467"/>
      <c r="O81" s="117"/>
      <c r="P81" s="117"/>
      <c r="Q81" s="118"/>
      <c r="R81" s="118"/>
      <c r="S81" s="119"/>
      <c r="T81" s="120"/>
      <c r="U81" s="119"/>
      <c r="V81" s="121"/>
      <c r="W81" s="122"/>
      <c r="X81" s="73"/>
      <c r="Y81" s="60"/>
      <c r="Z81" s="60"/>
      <c r="AA81" s="60"/>
      <c r="AB81" s="60"/>
      <c r="AC81" s="49"/>
      <c r="AD81" s="50"/>
      <c r="AE81" s="51"/>
      <c r="AF81" s="52"/>
      <c r="AG81" s="49"/>
      <c r="AH81" s="50"/>
      <c r="AI81" s="53"/>
      <c r="AJ81" s="52"/>
      <c r="AK81" s="315" t="s">
        <v>215</v>
      </c>
    </row>
    <row r="82" spans="1:37" ht="12.75" customHeight="1" x14ac:dyDescent="0.25">
      <c r="A82" s="201" t="s">
        <v>99</v>
      </c>
      <c r="B82" s="125"/>
      <c r="C82" s="110"/>
      <c r="D82" s="110" t="s">
        <v>52</v>
      </c>
      <c r="E82" s="126"/>
      <c r="F82" s="430">
        <v>32</v>
      </c>
      <c r="G82" s="77">
        <v>6</v>
      </c>
      <c r="H82" s="431">
        <v>7.7</v>
      </c>
      <c r="I82" s="78">
        <v>7.7</v>
      </c>
      <c r="J82" s="79">
        <v>13.7</v>
      </c>
      <c r="K82" s="80">
        <v>0</v>
      </c>
      <c r="L82" s="81">
        <v>10</v>
      </c>
      <c r="M82" s="80">
        <v>10</v>
      </c>
      <c r="N82" s="82"/>
      <c r="O82" s="83"/>
      <c r="P82" s="83"/>
      <c r="Q82" s="84"/>
      <c r="R82" s="85"/>
      <c r="S82" s="570" t="s">
        <v>92</v>
      </c>
      <c r="T82" s="570" t="s">
        <v>100</v>
      </c>
      <c r="U82" s="570"/>
      <c r="V82" s="86">
        <v>57.814552999999997</v>
      </c>
      <c r="W82" s="87">
        <v>103.554216</v>
      </c>
      <c r="X82" s="570"/>
      <c r="AC82" s="49"/>
      <c r="AD82" s="50"/>
      <c r="AE82" s="51">
        <v>1</v>
      </c>
      <c r="AF82" s="52"/>
      <c r="AG82" s="49"/>
      <c r="AH82" s="50"/>
      <c r="AI82" s="162">
        <v>32</v>
      </c>
      <c r="AJ82" s="52"/>
      <c r="AK82" s="315" t="s">
        <v>215</v>
      </c>
    </row>
    <row r="83" spans="1:37" s="88" customFormat="1" x14ac:dyDescent="0.25">
      <c r="A83" s="201" t="s">
        <v>12</v>
      </c>
      <c r="B83" s="74"/>
      <c r="C83" s="75"/>
      <c r="D83" s="75"/>
      <c r="E83" s="76"/>
      <c r="F83" s="170">
        <v>16</v>
      </c>
      <c r="G83" s="377">
        <v>3</v>
      </c>
      <c r="H83" s="433"/>
      <c r="I83" s="90"/>
      <c r="J83" s="91"/>
      <c r="K83" s="91"/>
      <c r="L83" s="92"/>
      <c r="M83" s="93"/>
      <c r="N83" s="94">
        <v>13.7</v>
      </c>
      <c r="O83" s="95">
        <v>85.625</v>
      </c>
      <c r="P83" s="96">
        <v>10.8</v>
      </c>
      <c r="Q83" s="96">
        <v>3.1000000000000014</v>
      </c>
      <c r="R83" s="97">
        <v>3.1000000000000014</v>
      </c>
      <c r="S83" s="571"/>
      <c r="T83" s="571"/>
      <c r="U83" s="571"/>
      <c r="V83" s="98"/>
      <c r="W83" s="99"/>
      <c r="X83" s="571"/>
      <c r="AC83" s="49"/>
      <c r="AD83" s="89"/>
      <c r="AE83" s="51"/>
      <c r="AF83" s="52"/>
      <c r="AG83" s="49"/>
      <c r="AH83" s="89"/>
      <c r="AI83" s="53"/>
      <c r="AJ83" s="52"/>
      <c r="AK83" s="315" t="s">
        <v>215</v>
      </c>
    </row>
    <row r="84" spans="1:37" s="88" customFormat="1" x14ac:dyDescent="0.25">
      <c r="A84" s="201" t="s">
        <v>9</v>
      </c>
      <c r="B84" s="74"/>
      <c r="C84" s="75"/>
      <c r="D84" s="75"/>
      <c r="E84" s="76"/>
      <c r="F84" s="170">
        <v>16</v>
      </c>
      <c r="G84" s="377">
        <v>3.1</v>
      </c>
      <c r="H84" s="440"/>
      <c r="I84" s="102"/>
      <c r="J84" s="103"/>
      <c r="K84" s="104"/>
      <c r="L84" s="104"/>
      <c r="M84" s="104"/>
      <c r="N84" s="105"/>
      <c r="O84" s="106"/>
      <c r="P84" s="106"/>
      <c r="Q84" s="84"/>
      <c r="R84" s="85"/>
      <c r="S84" s="572"/>
      <c r="T84" s="572"/>
      <c r="U84" s="572"/>
      <c r="V84" s="107"/>
      <c r="W84" s="108"/>
      <c r="X84" s="572"/>
      <c r="AC84" s="49"/>
      <c r="AD84" s="89"/>
      <c r="AE84" s="51"/>
      <c r="AF84" s="52"/>
      <c r="AG84" s="49"/>
      <c r="AH84" s="89"/>
      <c r="AI84" s="53"/>
      <c r="AJ84" s="52"/>
      <c r="AK84" s="315" t="s">
        <v>215</v>
      </c>
    </row>
    <row r="85" spans="1:37" s="523" customFormat="1" x14ac:dyDescent="0.2">
      <c r="A85" s="115" t="s">
        <v>59</v>
      </c>
      <c r="B85" s="116" t="s">
        <v>40</v>
      </c>
      <c r="C85" s="116" t="s">
        <v>40</v>
      </c>
      <c r="D85" s="116" t="s">
        <v>40</v>
      </c>
      <c r="E85" s="116" t="s">
        <v>40</v>
      </c>
      <c r="F85" s="466"/>
      <c r="G85" s="466"/>
      <c r="H85" s="452" t="s">
        <v>95</v>
      </c>
      <c r="I85" s="451" t="s">
        <v>40</v>
      </c>
      <c r="J85" s="467"/>
      <c r="K85" s="467"/>
      <c r="L85" s="467"/>
      <c r="M85" s="467"/>
      <c r="N85" s="467"/>
      <c r="O85" s="117"/>
      <c r="P85" s="117"/>
      <c r="Q85" s="118"/>
      <c r="R85" s="118"/>
      <c r="S85" s="119"/>
      <c r="T85" s="120"/>
      <c r="U85" s="119"/>
      <c r="V85" s="121"/>
      <c r="W85" s="122"/>
      <c r="X85" s="73"/>
      <c r="Y85" s="60"/>
      <c r="Z85" s="60"/>
      <c r="AA85" s="60"/>
      <c r="AB85" s="60"/>
      <c r="AC85" s="49"/>
      <c r="AD85" s="50"/>
      <c r="AE85" s="51"/>
      <c r="AF85" s="52"/>
      <c r="AG85" s="49"/>
      <c r="AH85" s="50"/>
      <c r="AI85" s="53"/>
      <c r="AJ85" s="52"/>
      <c r="AK85" s="315" t="s">
        <v>215</v>
      </c>
    </row>
    <row r="86" spans="1:37" s="523" customFormat="1" ht="12.75" customHeight="1" x14ac:dyDescent="0.25">
      <c r="A86" s="200" t="s">
        <v>101</v>
      </c>
      <c r="B86" s="125"/>
      <c r="C86" s="110"/>
      <c r="D86" s="110" t="s">
        <v>91</v>
      </c>
      <c r="E86" s="126"/>
      <c r="F86" s="430">
        <v>50</v>
      </c>
      <c r="G86" s="77">
        <v>4.0999999999999996</v>
      </c>
      <c r="H86" s="431">
        <v>6.0999999999999999E-2</v>
      </c>
      <c r="I86" s="431">
        <v>6.0999999999999999E-2</v>
      </c>
      <c r="J86" s="79">
        <v>4.1109999999999998</v>
      </c>
      <c r="K86" s="80">
        <v>5.3650000000000002</v>
      </c>
      <c r="L86" s="81">
        <v>16.350000000000001</v>
      </c>
      <c r="M86" s="80">
        <v>21.715000000000003</v>
      </c>
      <c r="N86" s="82"/>
      <c r="O86" s="83"/>
      <c r="P86" s="83"/>
      <c r="Q86" s="84"/>
      <c r="R86" s="85"/>
      <c r="S86" s="570" t="s">
        <v>92</v>
      </c>
      <c r="T86" s="570" t="s">
        <v>102</v>
      </c>
      <c r="U86" s="570"/>
      <c r="V86" s="86">
        <v>57.175992999999998</v>
      </c>
      <c r="W86" s="87">
        <v>103.413802</v>
      </c>
      <c r="X86" s="570"/>
      <c r="Y86" s="60"/>
      <c r="Z86" s="60"/>
      <c r="AA86" s="60"/>
      <c r="AB86" s="60"/>
      <c r="AC86" s="49"/>
      <c r="AD86" s="50"/>
      <c r="AE86" s="51">
        <v>1</v>
      </c>
      <c r="AF86" s="52"/>
      <c r="AG86" s="49"/>
      <c r="AH86" s="50"/>
      <c r="AI86" s="162">
        <v>50</v>
      </c>
      <c r="AJ86" s="52"/>
      <c r="AK86" s="315" t="s">
        <v>215</v>
      </c>
    </row>
    <row r="87" spans="1:37" x14ac:dyDescent="0.25">
      <c r="A87" s="164" t="s">
        <v>12</v>
      </c>
      <c r="B87" s="74"/>
      <c r="C87" s="75"/>
      <c r="D87" s="75"/>
      <c r="E87" s="76"/>
      <c r="F87" s="170">
        <v>25</v>
      </c>
      <c r="G87" s="377">
        <v>2.5</v>
      </c>
      <c r="H87" s="433"/>
      <c r="I87" s="90"/>
      <c r="J87" s="91"/>
      <c r="K87" s="91"/>
      <c r="L87" s="92"/>
      <c r="M87" s="93"/>
      <c r="N87" s="94">
        <v>4.1109999999999998</v>
      </c>
      <c r="O87" s="95">
        <v>16.443999999999999</v>
      </c>
      <c r="P87" s="96">
        <v>22.15</v>
      </c>
      <c r="Q87" s="96">
        <v>22.138999999999999</v>
      </c>
      <c r="R87" s="97">
        <v>22.138999999999999</v>
      </c>
      <c r="S87" s="571"/>
      <c r="T87" s="571"/>
      <c r="U87" s="571"/>
      <c r="V87" s="98"/>
      <c r="W87" s="99"/>
      <c r="X87" s="571"/>
      <c r="AC87" s="49"/>
      <c r="AD87" s="50"/>
      <c r="AE87" s="51"/>
      <c r="AF87" s="52"/>
      <c r="AG87" s="49"/>
      <c r="AH87" s="50"/>
      <c r="AI87" s="53"/>
      <c r="AJ87" s="52"/>
      <c r="AK87" s="315" t="s">
        <v>215</v>
      </c>
    </row>
    <row r="88" spans="1:37" x14ac:dyDescent="0.25">
      <c r="A88" s="164" t="s">
        <v>9</v>
      </c>
      <c r="B88" s="74"/>
      <c r="C88" s="75"/>
      <c r="D88" s="75"/>
      <c r="E88" s="76"/>
      <c r="F88" s="170">
        <v>25</v>
      </c>
      <c r="G88" s="377">
        <v>1.6</v>
      </c>
      <c r="H88" s="440"/>
      <c r="I88" s="102"/>
      <c r="J88" s="103"/>
      <c r="K88" s="104"/>
      <c r="L88" s="104"/>
      <c r="M88" s="104"/>
      <c r="N88" s="105"/>
      <c r="O88" s="106"/>
      <c r="P88" s="106"/>
      <c r="Q88" s="84"/>
      <c r="R88" s="85"/>
      <c r="S88" s="572"/>
      <c r="T88" s="572"/>
      <c r="U88" s="572"/>
      <c r="V88" s="107"/>
      <c r="W88" s="108"/>
      <c r="X88" s="572"/>
      <c r="AC88" s="49"/>
      <c r="AD88" s="50"/>
      <c r="AE88" s="51"/>
      <c r="AF88" s="52"/>
      <c r="AG88" s="49"/>
      <c r="AH88" s="50"/>
      <c r="AI88" s="53"/>
      <c r="AJ88" s="52"/>
      <c r="AK88" s="315" t="s">
        <v>215</v>
      </c>
    </row>
    <row r="89" spans="1:37" s="523" customFormat="1" x14ac:dyDescent="0.2">
      <c r="A89" s="115" t="s">
        <v>59</v>
      </c>
      <c r="B89" s="116" t="s">
        <v>40</v>
      </c>
      <c r="C89" s="116" t="s">
        <v>40</v>
      </c>
      <c r="D89" s="116" t="s">
        <v>40</v>
      </c>
      <c r="E89" s="116" t="s">
        <v>40</v>
      </c>
      <c r="F89" s="466"/>
      <c r="G89" s="466"/>
      <c r="H89" s="452" t="s">
        <v>95</v>
      </c>
      <c r="I89" s="451" t="s">
        <v>40</v>
      </c>
      <c r="J89" s="467"/>
      <c r="K89" s="467"/>
      <c r="L89" s="467"/>
      <c r="M89" s="467"/>
      <c r="N89" s="467"/>
      <c r="O89" s="117"/>
      <c r="P89" s="117"/>
      <c r="Q89" s="118"/>
      <c r="R89" s="118"/>
      <c r="S89" s="119"/>
      <c r="T89" s="120"/>
      <c r="U89" s="119"/>
      <c r="V89" s="121"/>
      <c r="W89" s="122"/>
      <c r="X89" s="73"/>
      <c r="Y89" s="60"/>
      <c r="Z89" s="60"/>
      <c r="AA89" s="60"/>
      <c r="AB89" s="60"/>
      <c r="AC89" s="49"/>
      <c r="AD89" s="50"/>
      <c r="AE89" s="51"/>
      <c r="AF89" s="52"/>
      <c r="AG89" s="49"/>
      <c r="AH89" s="50"/>
      <c r="AI89" s="53"/>
      <c r="AJ89" s="52"/>
      <c r="AK89" s="315" t="s">
        <v>215</v>
      </c>
    </row>
    <row r="90" spans="1:37" s="523" customFormat="1" ht="12.75" customHeight="1" x14ac:dyDescent="0.25">
      <c r="A90" s="202" t="s">
        <v>103</v>
      </c>
      <c r="B90" s="125"/>
      <c r="C90" s="110"/>
      <c r="D90" s="110" t="s">
        <v>104</v>
      </c>
      <c r="E90" s="126"/>
      <c r="F90" s="430">
        <v>32</v>
      </c>
      <c r="G90" s="77">
        <v>6.3000000000000007</v>
      </c>
      <c r="H90" s="431">
        <v>0.61025000000000007</v>
      </c>
      <c r="I90" s="431">
        <v>0.61025000000000007</v>
      </c>
      <c r="J90" s="79">
        <v>6.8752500000000012</v>
      </c>
      <c r="K90" s="80">
        <v>5.5129999999999999</v>
      </c>
      <c r="L90" s="81">
        <v>13.53</v>
      </c>
      <c r="M90" s="80">
        <v>19.042999999999999</v>
      </c>
      <c r="N90" s="82"/>
      <c r="O90" s="83"/>
      <c r="P90" s="83"/>
      <c r="Q90" s="84"/>
      <c r="R90" s="85"/>
      <c r="S90" s="570" t="s">
        <v>92</v>
      </c>
      <c r="T90" s="570" t="s">
        <v>105</v>
      </c>
      <c r="U90" s="570"/>
      <c r="V90" s="86">
        <v>56.563735000000001</v>
      </c>
      <c r="W90" s="87">
        <v>103.359613</v>
      </c>
      <c r="X90" s="570"/>
      <c r="Y90" s="60"/>
      <c r="Z90" s="60"/>
      <c r="AA90" s="60"/>
      <c r="AB90" s="60"/>
      <c r="AC90" s="49"/>
      <c r="AD90" s="50"/>
      <c r="AE90" s="51">
        <v>1</v>
      </c>
      <c r="AF90" s="52"/>
      <c r="AG90" s="49"/>
      <c r="AH90" s="50"/>
      <c r="AI90" s="162">
        <v>32</v>
      </c>
      <c r="AJ90" s="52"/>
      <c r="AK90" s="315" t="s">
        <v>215</v>
      </c>
    </row>
    <row r="91" spans="1:37" s="4" customFormat="1" ht="14.25" x14ac:dyDescent="0.25">
      <c r="A91" s="164" t="s">
        <v>12</v>
      </c>
      <c r="B91" s="74"/>
      <c r="C91" s="75"/>
      <c r="D91" s="75"/>
      <c r="E91" s="76"/>
      <c r="F91" s="170">
        <v>16</v>
      </c>
      <c r="G91" s="377">
        <v>1.6</v>
      </c>
      <c r="H91" s="433"/>
      <c r="I91" s="90"/>
      <c r="J91" s="91"/>
      <c r="K91" s="91"/>
      <c r="L91" s="92"/>
      <c r="M91" s="93"/>
      <c r="N91" s="94">
        <v>6.8752500000000012</v>
      </c>
      <c r="O91" s="95">
        <v>42.970312500000006</v>
      </c>
      <c r="P91" s="96">
        <v>10.5</v>
      </c>
      <c r="Q91" s="96">
        <v>9.9247499999999995</v>
      </c>
      <c r="R91" s="97">
        <v>9.9247499999999995</v>
      </c>
      <c r="S91" s="571"/>
      <c r="T91" s="571"/>
      <c r="U91" s="571"/>
      <c r="V91" s="98"/>
      <c r="W91" s="99"/>
      <c r="X91" s="571"/>
      <c r="AC91" s="203"/>
      <c r="AD91" s="204"/>
      <c r="AE91" s="205"/>
      <c r="AF91" s="206"/>
      <c r="AG91" s="203"/>
      <c r="AH91" s="204"/>
      <c r="AI91" s="207"/>
      <c r="AJ91" s="206"/>
      <c r="AK91" s="315" t="s">
        <v>215</v>
      </c>
    </row>
    <row r="92" spans="1:37" s="4" customFormat="1" ht="14.25" x14ac:dyDescent="0.25">
      <c r="A92" s="164" t="s">
        <v>9</v>
      </c>
      <c r="B92" s="74"/>
      <c r="C92" s="75"/>
      <c r="D92" s="75"/>
      <c r="E92" s="76"/>
      <c r="F92" s="170">
        <v>16</v>
      </c>
      <c r="G92" s="377">
        <v>4.7</v>
      </c>
      <c r="H92" s="440"/>
      <c r="I92" s="102"/>
      <c r="J92" s="103"/>
      <c r="K92" s="104"/>
      <c r="L92" s="104"/>
      <c r="M92" s="104"/>
      <c r="N92" s="105"/>
      <c r="O92" s="106"/>
      <c r="P92" s="106"/>
      <c r="Q92" s="84"/>
      <c r="R92" s="85"/>
      <c r="S92" s="572"/>
      <c r="T92" s="572"/>
      <c r="U92" s="572"/>
      <c r="V92" s="107"/>
      <c r="W92" s="108"/>
      <c r="X92" s="572"/>
      <c r="AC92" s="203"/>
      <c r="AD92" s="204"/>
      <c r="AE92" s="205"/>
      <c r="AF92" s="206"/>
      <c r="AG92" s="203"/>
      <c r="AH92" s="204"/>
      <c r="AI92" s="207"/>
      <c r="AJ92" s="206"/>
      <c r="AK92" s="315" t="s">
        <v>215</v>
      </c>
    </row>
    <row r="93" spans="1:37" s="523" customFormat="1" x14ac:dyDescent="0.2">
      <c r="A93" s="140" t="s">
        <v>62</v>
      </c>
      <c r="B93" s="141" t="s">
        <v>40</v>
      </c>
      <c r="C93" s="141" t="s">
        <v>40</v>
      </c>
      <c r="D93" s="141" t="s">
        <v>40</v>
      </c>
      <c r="E93" s="141" t="s">
        <v>40</v>
      </c>
      <c r="F93" s="142"/>
      <c r="G93" s="142"/>
      <c r="H93" s="429" t="s">
        <v>106</v>
      </c>
      <c r="I93" s="144" t="s">
        <v>40</v>
      </c>
      <c r="J93" s="143"/>
      <c r="K93" s="143"/>
      <c r="L93" s="143"/>
      <c r="M93" s="143"/>
      <c r="N93" s="143"/>
      <c r="O93" s="145"/>
      <c r="P93" s="145"/>
      <c r="Q93" s="146"/>
      <c r="R93" s="146"/>
      <c r="S93" s="149"/>
      <c r="T93" s="148"/>
      <c r="U93" s="149"/>
      <c r="V93" s="150"/>
      <c r="W93" s="151"/>
      <c r="X93" s="73"/>
      <c r="Y93" s="60"/>
      <c r="Z93" s="60"/>
      <c r="AA93" s="60"/>
      <c r="AB93" s="60"/>
      <c r="AC93" s="49"/>
      <c r="AD93" s="50"/>
      <c r="AE93" s="51"/>
      <c r="AF93" s="52"/>
      <c r="AG93" s="49"/>
      <c r="AH93" s="50"/>
      <c r="AI93" s="53"/>
      <c r="AJ93" s="52"/>
      <c r="AK93" s="315" t="s">
        <v>215</v>
      </c>
    </row>
    <row r="94" spans="1:37" s="4" customFormat="1" x14ac:dyDescent="0.25">
      <c r="A94" s="201" t="s">
        <v>107</v>
      </c>
      <c r="B94" s="152"/>
      <c r="C94" s="153"/>
      <c r="D94" s="153"/>
      <c r="E94" s="154" t="s">
        <v>63</v>
      </c>
      <c r="F94" s="435">
        <v>3.2</v>
      </c>
      <c r="G94" s="165">
        <v>0.6</v>
      </c>
      <c r="H94" s="436">
        <v>0</v>
      </c>
      <c r="I94" s="166">
        <v>0</v>
      </c>
      <c r="J94" s="167">
        <v>0.6</v>
      </c>
      <c r="K94" s="168">
        <v>0.85</v>
      </c>
      <c r="L94" s="169">
        <v>2</v>
      </c>
      <c r="M94" s="80">
        <v>2.85</v>
      </c>
      <c r="N94" s="82"/>
      <c r="O94" s="83"/>
      <c r="P94" s="83"/>
      <c r="Q94" s="84"/>
      <c r="R94" s="85"/>
      <c r="S94" s="570" t="s">
        <v>92</v>
      </c>
      <c r="T94" s="570" t="s">
        <v>108</v>
      </c>
      <c r="U94" s="570"/>
      <c r="V94" s="86">
        <v>57.215038</v>
      </c>
      <c r="W94" s="87">
        <v>102.469431</v>
      </c>
      <c r="X94" s="570"/>
      <c r="AC94" s="203"/>
      <c r="AD94" s="204"/>
      <c r="AE94" s="205"/>
      <c r="AF94" s="206">
        <v>1</v>
      </c>
      <c r="AG94" s="203"/>
      <c r="AH94" s="204"/>
      <c r="AI94" s="207"/>
      <c r="AJ94" s="208">
        <v>3.2</v>
      </c>
      <c r="AK94" s="315" t="s">
        <v>215</v>
      </c>
    </row>
    <row r="95" spans="1:37" s="4" customFormat="1" ht="14.25" x14ac:dyDescent="0.25">
      <c r="A95" s="201" t="s">
        <v>12</v>
      </c>
      <c r="B95" s="74"/>
      <c r="C95" s="75"/>
      <c r="D95" s="75"/>
      <c r="E95" s="76"/>
      <c r="F95" s="170">
        <v>1.6</v>
      </c>
      <c r="G95" s="377">
        <v>0.5</v>
      </c>
      <c r="H95" s="433"/>
      <c r="I95" s="90"/>
      <c r="J95" s="91"/>
      <c r="K95" s="91"/>
      <c r="L95" s="92"/>
      <c r="M95" s="93"/>
      <c r="N95" s="94">
        <v>0.6</v>
      </c>
      <c r="O95" s="95">
        <v>37.499999999999993</v>
      </c>
      <c r="P95" s="96">
        <v>1.08</v>
      </c>
      <c r="Q95" s="96">
        <v>1.08</v>
      </c>
      <c r="R95" s="97">
        <v>1.08</v>
      </c>
      <c r="S95" s="571"/>
      <c r="T95" s="571"/>
      <c r="U95" s="571"/>
      <c r="V95" s="98"/>
      <c r="W95" s="99"/>
      <c r="X95" s="571"/>
      <c r="AC95" s="203"/>
      <c r="AD95" s="204"/>
      <c r="AE95" s="205"/>
      <c r="AF95" s="206"/>
      <c r="AG95" s="203"/>
      <c r="AH95" s="204"/>
      <c r="AI95" s="207"/>
      <c r="AJ95" s="206"/>
      <c r="AK95" s="315" t="s">
        <v>215</v>
      </c>
    </row>
    <row r="96" spans="1:37" s="4" customFormat="1" ht="14.25" x14ac:dyDescent="0.25">
      <c r="A96" s="201" t="s">
        <v>9</v>
      </c>
      <c r="B96" s="74"/>
      <c r="C96" s="75"/>
      <c r="D96" s="75"/>
      <c r="E96" s="76"/>
      <c r="F96" s="170">
        <v>1.6</v>
      </c>
      <c r="G96" s="377">
        <v>0</v>
      </c>
      <c r="H96" s="440"/>
      <c r="I96" s="102"/>
      <c r="J96" s="103"/>
      <c r="K96" s="104"/>
      <c r="L96" s="104"/>
      <c r="M96" s="104"/>
      <c r="N96" s="105"/>
      <c r="O96" s="106"/>
      <c r="P96" s="106"/>
      <c r="Q96" s="84"/>
      <c r="R96" s="85"/>
      <c r="S96" s="572"/>
      <c r="T96" s="572"/>
      <c r="U96" s="572"/>
      <c r="V96" s="107"/>
      <c r="W96" s="108"/>
      <c r="X96" s="572"/>
      <c r="AC96" s="203"/>
      <c r="AD96" s="204"/>
      <c r="AE96" s="205"/>
      <c r="AF96" s="206"/>
      <c r="AG96" s="203"/>
      <c r="AH96" s="204"/>
      <c r="AI96" s="207"/>
      <c r="AJ96" s="206"/>
      <c r="AK96" s="315" t="s">
        <v>215</v>
      </c>
    </row>
    <row r="97" spans="1:37" s="523" customFormat="1" x14ac:dyDescent="0.2">
      <c r="A97" s="140" t="s">
        <v>62</v>
      </c>
      <c r="B97" s="141" t="s">
        <v>40</v>
      </c>
      <c r="C97" s="141" t="s">
        <v>40</v>
      </c>
      <c r="D97" s="141" t="s">
        <v>40</v>
      </c>
      <c r="E97" s="141" t="s">
        <v>40</v>
      </c>
      <c r="F97" s="142"/>
      <c r="G97" s="142"/>
      <c r="H97" s="429" t="s">
        <v>106</v>
      </c>
      <c r="I97" s="144" t="s">
        <v>40</v>
      </c>
      <c r="J97" s="143"/>
      <c r="K97" s="143"/>
      <c r="L97" s="143"/>
      <c r="M97" s="143"/>
      <c r="N97" s="143"/>
      <c r="O97" s="145"/>
      <c r="P97" s="145"/>
      <c r="Q97" s="146"/>
      <c r="R97" s="146"/>
      <c r="S97" s="149"/>
      <c r="T97" s="148"/>
      <c r="U97" s="149"/>
      <c r="V97" s="150"/>
      <c r="W97" s="151"/>
      <c r="X97" s="73"/>
      <c r="Y97" s="60"/>
      <c r="Z97" s="60"/>
      <c r="AA97" s="60"/>
      <c r="AB97" s="60"/>
      <c r="AC97" s="49"/>
      <c r="AD97" s="50"/>
      <c r="AE97" s="51"/>
      <c r="AF97" s="52"/>
      <c r="AG97" s="49"/>
      <c r="AH97" s="50"/>
      <c r="AI97" s="53"/>
      <c r="AJ97" s="52"/>
      <c r="AK97" s="315" t="s">
        <v>215</v>
      </c>
    </row>
    <row r="98" spans="1:37" s="4" customFormat="1" ht="14.25" customHeight="1" x14ac:dyDescent="0.25">
      <c r="A98" s="201" t="s">
        <v>109</v>
      </c>
      <c r="B98" s="152"/>
      <c r="C98" s="153"/>
      <c r="D98" s="153"/>
      <c r="E98" s="154" t="s">
        <v>63</v>
      </c>
      <c r="F98" s="435">
        <v>2</v>
      </c>
      <c r="G98" s="165">
        <v>0.2</v>
      </c>
      <c r="H98" s="436">
        <v>0</v>
      </c>
      <c r="I98" s="166">
        <v>0</v>
      </c>
      <c r="J98" s="167">
        <v>0.2</v>
      </c>
      <c r="K98" s="168">
        <v>0.28000000000000003</v>
      </c>
      <c r="L98" s="169">
        <v>0</v>
      </c>
      <c r="M98" s="80">
        <v>0.28000000000000003</v>
      </c>
      <c r="N98" s="82"/>
      <c r="O98" s="83"/>
      <c r="P98" s="83"/>
      <c r="Q98" s="84"/>
      <c r="R98" s="85"/>
      <c r="S98" s="570" t="s">
        <v>92</v>
      </c>
      <c r="T98" s="570" t="s">
        <v>110</v>
      </c>
      <c r="U98" s="570"/>
      <c r="V98" s="86">
        <v>57.509321</v>
      </c>
      <c r="W98" s="87">
        <v>103.12740100000001</v>
      </c>
      <c r="X98" s="570"/>
      <c r="AC98" s="203"/>
      <c r="AD98" s="204"/>
      <c r="AE98" s="205"/>
      <c r="AF98" s="206">
        <v>1</v>
      </c>
      <c r="AG98" s="203"/>
      <c r="AH98" s="204"/>
      <c r="AI98" s="207"/>
      <c r="AJ98" s="208">
        <v>2</v>
      </c>
      <c r="AK98" s="315" t="s">
        <v>215</v>
      </c>
    </row>
    <row r="99" spans="1:37" s="4" customFormat="1" ht="14.25" x14ac:dyDescent="0.25">
      <c r="A99" s="201" t="s">
        <v>12</v>
      </c>
      <c r="B99" s="74"/>
      <c r="C99" s="75"/>
      <c r="D99" s="75"/>
      <c r="E99" s="76"/>
      <c r="F99" s="170">
        <v>1</v>
      </c>
      <c r="G99" s="377">
        <v>0.3</v>
      </c>
      <c r="H99" s="433"/>
      <c r="I99" s="90"/>
      <c r="J99" s="91"/>
      <c r="K99" s="91"/>
      <c r="L99" s="92"/>
      <c r="M99" s="93"/>
      <c r="N99" s="94">
        <v>0.2</v>
      </c>
      <c r="O99" s="95">
        <v>20</v>
      </c>
      <c r="P99" s="96">
        <v>0.85000000000000009</v>
      </c>
      <c r="Q99" s="96">
        <v>0.85000000000000009</v>
      </c>
      <c r="R99" s="97">
        <v>0.85000000000000009</v>
      </c>
      <c r="S99" s="571"/>
      <c r="T99" s="571"/>
      <c r="U99" s="571"/>
      <c r="V99" s="98"/>
      <c r="W99" s="99"/>
      <c r="X99" s="571"/>
      <c r="AC99" s="203"/>
      <c r="AD99" s="204"/>
      <c r="AE99" s="205"/>
      <c r="AF99" s="206"/>
      <c r="AG99" s="203"/>
      <c r="AH99" s="204"/>
      <c r="AI99" s="207"/>
      <c r="AJ99" s="206"/>
      <c r="AK99" s="315" t="s">
        <v>215</v>
      </c>
    </row>
    <row r="100" spans="1:37" s="4" customFormat="1" ht="14.25" x14ac:dyDescent="0.25">
      <c r="A100" s="201" t="s">
        <v>9</v>
      </c>
      <c r="B100" s="74"/>
      <c r="C100" s="75"/>
      <c r="D100" s="75"/>
      <c r="E100" s="76"/>
      <c r="F100" s="170">
        <v>1</v>
      </c>
      <c r="G100" s="377">
        <v>0</v>
      </c>
      <c r="H100" s="440"/>
      <c r="I100" s="102"/>
      <c r="J100" s="103"/>
      <c r="K100" s="104"/>
      <c r="L100" s="104"/>
      <c r="M100" s="104"/>
      <c r="N100" s="105"/>
      <c r="O100" s="106"/>
      <c r="P100" s="106"/>
      <c r="Q100" s="84"/>
      <c r="R100" s="85"/>
      <c r="S100" s="572"/>
      <c r="T100" s="572"/>
      <c r="U100" s="572"/>
      <c r="V100" s="107"/>
      <c r="W100" s="108"/>
      <c r="X100" s="572"/>
      <c r="AC100" s="203"/>
      <c r="AD100" s="204"/>
      <c r="AE100" s="205"/>
      <c r="AF100" s="206"/>
      <c r="AG100" s="203"/>
      <c r="AH100" s="204"/>
      <c r="AI100" s="207"/>
      <c r="AJ100" s="206"/>
      <c r="AK100" s="315" t="s">
        <v>215</v>
      </c>
    </row>
    <row r="101" spans="1:37" s="523" customFormat="1" x14ac:dyDescent="0.2">
      <c r="A101" s="140" t="s">
        <v>64</v>
      </c>
      <c r="B101" s="141" t="s">
        <v>40</v>
      </c>
      <c r="C101" s="141" t="s">
        <v>40</v>
      </c>
      <c r="D101" s="141" t="s">
        <v>40</v>
      </c>
      <c r="E101" s="141" t="s">
        <v>40</v>
      </c>
      <c r="F101" s="142"/>
      <c r="G101" s="142"/>
      <c r="H101" s="429" t="s">
        <v>95</v>
      </c>
      <c r="I101" s="144" t="s">
        <v>40</v>
      </c>
      <c r="J101" s="143"/>
      <c r="K101" s="143"/>
      <c r="L101" s="143"/>
      <c r="M101" s="143"/>
      <c r="N101" s="143"/>
      <c r="O101" s="145"/>
      <c r="P101" s="145"/>
      <c r="Q101" s="146"/>
      <c r="R101" s="146"/>
      <c r="S101" s="149"/>
      <c r="T101" s="148"/>
      <c r="U101" s="149"/>
      <c r="V101" s="150"/>
      <c r="W101" s="151"/>
      <c r="X101" s="73"/>
      <c r="Y101" s="60"/>
      <c r="Z101" s="60"/>
      <c r="AA101" s="60"/>
      <c r="AB101" s="60"/>
      <c r="AC101" s="49"/>
      <c r="AD101" s="50"/>
      <c r="AE101" s="51"/>
      <c r="AF101" s="52"/>
      <c r="AG101" s="49"/>
      <c r="AH101" s="50"/>
      <c r="AI101" s="53"/>
      <c r="AJ101" s="52"/>
      <c r="AK101" s="315" t="s">
        <v>215</v>
      </c>
    </row>
    <row r="102" spans="1:37" ht="14.25" customHeight="1" x14ac:dyDescent="0.25">
      <c r="A102" s="198" t="s">
        <v>111</v>
      </c>
      <c r="B102" s="152"/>
      <c r="C102" s="153"/>
      <c r="D102" s="153"/>
      <c r="E102" s="154" t="s">
        <v>63</v>
      </c>
      <c r="F102" s="435">
        <v>8.8000000000000007</v>
      </c>
      <c r="G102" s="165">
        <v>0.7</v>
      </c>
      <c r="H102" s="436">
        <v>0</v>
      </c>
      <c r="I102" s="166">
        <v>0</v>
      </c>
      <c r="J102" s="167">
        <v>0.7</v>
      </c>
      <c r="K102" s="168">
        <v>0</v>
      </c>
      <c r="L102" s="169">
        <v>0</v>
      </c>
      <c r="M102" s="80">
        <v>0</v>
      </c>
      <c r="N102" s="82"/>
      <c r="O102" s="83"/>
      <c r="P102" s="83"/>
      <c r="Q102" s="84"/>
      <c r="R102" s="85"/>
      <c r="S102" s="575" t="s">
        <v>89</v>
      </c>
      <c r="T102" s="570" t="s">
        <v>90</v>
      </c>
      <c r="U102" s="570"/>
      <c r="V102" s="86">
        <v>57.135712599999998</v>
      </c>
      <c r="W102" s="87">
        <v>103.296621</v>
      </c>
      <c r="X102" s="570"/>
      <c r="Y102" s="88"/>
      <c r="Z102" s="88"/>
      <c r="AA102" s="88"/>
      <c r="AB102" s="88"/>
      <c r="AC102" s="49"/>
      <c r="AD102" s="89"/>
      <c r="AE102" s="51"/>
      <c r="AF102" s="52">
        <v>1</v>
      </c>
      <c r="AG102" s="49"/>
      <c r="AH102" s="89"/>
      <c r="AI102" s="53"/>
      <c r="AJ102" s="52">
        <v>8.8000000000000007</v>
      </c>
      <c r="AK102" s="315" t="s">
        <v>215</v>
      </c>
    </row>
    <row r="103" spans="1:37" x14ac:dyDescent="0.25">
      <c r="A103" s="198" t="s">
        <v>10</v>
      </c>
      <c r="B103" s="74"/>
      <c r="C103" s="75"/>
      <c r="D103" s="75"/>
      <c r="E103" s="76"/>
      <c r="F103" s="193">
        <v>2.5</v>
      </c>
      <c r="G103" s="377">
        <v>0.5</v>
      </c>
      <c r="H103" s="433"/>
      <c r="I103" s="90"/>
      <c r="J103" s="91"/>
      <c r="K103" s="91"/>
      <c r="L103" s="92"/>
      <c r="M103" s="93"/>
      <c r="N103" s="94">
        <v>0.7</v>
      </c>
      <c r="O103" s="95">
        <v>27.999999999999996</v>
      </c>
      <c r="P103" s="96">
        <v>1.925</v>
      </c>
      <c r="Q103" s="96">
        <v>1.925</v>
      </c>
      <c r="R103" s="97">
        <v>1.925</v>
      </c>
      <c r="S103" s="576"/>
      <c r="T103" s="571"/>
      <c r="U103" s="571"/>
      <c r="V103" s="98"/>
      <c r="W103" s="99"/>
      <c r="X103" s="571"/>
      <c r="Y103" s="88"/>
      <c r="Z103" s="88"/>
      <c r="AA103" s="88"/>
      <c r="AB103" s="88"/>
      <c r="AC103" s="49"/>
      <c r="AD103" s="89"/>
      <c r="AE103" s="51"/>
      <c r="AF103" s="52"/>
      <c r="AG103" s="49"/>
      <c r="AH103" s="89"/>
      <c r="AI103" s="53"/>
      <c r="AJ103" s="52"/>
      <c r="AK103" s="315" t="s">
        <v>215</v>
      </c>
    </row>
    <row r="104" spans="1:37" x14ac:dyDescent="0.25">
      <c r="A104" s="209" t="s">
        <v>11</v>
      </c>
      <c r="B104" s="74"/>
      <c r="C104" s="75"/>
      <c r="D104" s="75"/>
      <c r="E104" s="76"/>
      <c r="F104" s="210">
        <v>6.3</v>
      </c>
      <c r="G104" s="377">
        <v>0</v>
      </c>
      <c r="H104" s="440"/>
      <c r="I104" s="102"/>
      <c r="J104" s="103"/>
      <c r="K104" s="104"/>
      <c r="L104" s="104"/>
      <c r="M104" s="104"/>
      <c r="N104" s="105"/>
      <c r="O104" s="106"/>
      <c r="P104" s="106"/>
      <c r="Q104" s="84"/>
      <c r="R104" s="85"/>
      <c r="S104" s="577"/>
      <c r="T104" s="572"/>
      <c r="U104" s="572"/>
      <c r="V104" s="107"/>
      <c r="W104" s="108"/>
      <c r="X104" s="572"/>
      <c r="Y104" s="88"/>
      <c r="Z104" s="88"/>
      <c r="AA104" s="88"/>
      <c r="AB104" s="88"/>
      <c r="AC104" s="49"/>
      <c r="AD104" s="89"/>
      <c r="AE104" s="51"/>
      <c r="AF104" s="52"/>
      <c r="AG104" s="49"/>
      <c r="AH104" s="89"/>
      <c r="AI104" s="53"/>
      <c r="AJ104" s="52"/>
      <c r="AK104" s="315" t="s">
        <v>215</v>
      </c>
    </row>
    <row r="105" spans="1:37" s="523" customFormat="1" x14ac:dyDescent="0.2">
      <c r="A105" s="140"/>
      <c r="B105" s="141" t="s">
        <v>40</v>
      </c>
      <c r="C105" s="141" t="s">
        <v>40</v>
      </c>
      <c r="D105" s="141" t="s">
        <v>40</v>
      </c>
      <c r="E105" s="141" t="s">
        <v>40</v>
      </c>
      <c r="F105" s="142"/>
      <c r="G105" s="142"/>
      <c r="H105" s="429"/>
      <c r="I105" s="144" t="s">
        <v>40</v>
      </c>
      <c r="J105" s="143"/>
      <c r="K105" s="143"/>
      <c r="L105" s="143"/>
      <c r="M105" s="143"/>
      <c r="N105" s="143"/>
      <c r="O105" s="145"/>
      <c r="P105" s="145"/>
      <c r="Q105" s="146"/>
      <c r="R105" s="146"/>
      <c r="S105" s="147"/>
      <c r="T105" s="148"/>
      <c r="U105" s="149"/>
      <c r="V105" s="150"/>
      <c r="W105" s="151"/>
      <c r="X105" s="73"/>
      <c r="Y105" s="60"/>
      <c r="Z105" s="60"/>
      <c r="AA105" s="60"/>
      <c r="AB105" s="60"/>
      <c r="AC105" s="49"/>
      <c r="AD105" s="50"/>
      <c r="AE105" s="51"/>
      <c r="AF105" s="52"/>
      <c r="AG105" s="49"/>
      <c r="AH105" s="50"/>
      <c r="AI105" s="53"/>
      <c r="AJ105" s="52"/>
      <c r="AK105" s="315" t="s">
        <v>215</v>
      </c>
    </row>
    <row r="106" spans="1:37" s="4" customFormat="1" ht="14.25" customHeight="1" x14ac:dyDescent="0.25">
      <c r="A106" s="211" t="s">
        <v>112</v>
      </c>
      <c r="B106" s="152"/>
      <c r="C106" s="153"/>
      <c r="D106" s="153"/>
      <c r="E106" s="154" t="s">
        <v>113</v>
      </c>
      <c r="F106" s="435">
        <v>1.6</v>
      </c>
      <c r="G106" s="165">
        <v>0</v>
      </c>
      <c r="H106" s="436">
        <v>0</v>
      </c>
      <c r="I106" s="166">
        <v>0</v>
      </c>
      <c r="J106" s="167">
        <v>0</v>
      </c>
      <c r="K106" s="168">
        <v>1.36</v>
      </c>
      <c r="L106" s="169">
        <v>2.0699999999999998</v>
      </c>
      <c r="M106" s="80">
        <v>3.4299999999999997</v>
      </c>
      <c r="N106" s="82"/>
      <c r="O106" s="83"/>
      <c r="P106" s="83"/>
      <c r="Q106" s="84"/>
      <c r="R106" s="85"/>
      <c r="S106" s="570" t="s">
        <v>92</v>
      </c>
      <c r="T106" s="570" t="s">
        <v>114</v>
      </c>
      <c r="U106" s="570"/>
      <c r="V106" s="86">
        <v>56.295881000000001</v>
      </c>
      <c r="W106" s="87">
        <v>103.574352</v>
      </c>
      <c r="X106" s="570"/>
      <c r="AC106" s="203"/>
      <c r="AD106" s="204"/>
      <c r="AE106" s="205"/>
      <c r="AF106" s="206">
        <v>1</v>
      </c>
      <c r="AG106" s="203"/>
      <c r="AH106" s="204"/>
      <c r="AI106" s="207"/>
      <c r="AJ106" s="206">
        <v>1.6</v>
      </c>
      <c r="AK106" s="315" t="s">
        <v>215</v>
      </c>
    </row>
    <row r="107" spans="1:37" s="4" customFormat="1" ht="14.25" x14ac:dyDescent="0.25">
      <c r="A107" s="212" t="s">
        <v>12</v>
      </c>
      <c r="B107" s="74"/>
      <c r="C107" s="75"/>
      <c r="D107" s="75"/>
      <c r="E107" s="76"/>
      <c r="F107" s="175">
        <v>1.6</v>
      </c>
      <c r="G107" s="379">
        <v>0</v>
      </c>
      <c r="H107" s="433"/>
      <c r="I107" s="90"/>
      <c r="J107" s="91"/>
      <c r="K107" s="91"/>
      <c r="L107" s="92"/>
      <c r="M107" s="93"/>
      <c r="N107" s="94">
        <v>0</v>
      </c>
      <c r="O107" s="95">
        <v>0</v>
      </c>
      <c r="P107" s="96">
        <v>1.6800000000000002</v>
      </c>
      <c r="Q107" s="96">
        <v>1.6800000000000002</v>
      </c>
      <c r="R107" s="97">
        <v>1.6800000000000002</v>
      </c>
      <c r="S107" s="572"/>
      <c r="T107" s="572"/>
      <c r="U107" s="571"/>
      <c r="V107" s="98"/>
      <c r="W107" s="99"/>
      <c r="X107" s="571"/>
      <c r="AC107" s="203"/>
      <c r="AD107" s="204"/>
      <c r="AE107" s="205"/>
      <c r="AF107" s="206"/>
      <c r="AG107" s="203"/>
      <c r="AH107" s="204"/>
      <c r="AI107" s="207"/>
      <c r="AJ107" s="206"/>
      <c r="AK107" s="315" t="s">
        <v>215</v>
      </c>
    </row>
    <row r="108" spans="1:37" s="523" customFormat="1" x14ac:dyDescent="0.2">
      <c r="A108" s="61"/>
      <c r="B108" s="63" t="s">
        <v>40</v>
      </c>
      <c r="C108" s="63" t="s">
        <v>40</v>
      </c>
      <c r="D108" s="63" t="s">
        <v>40</v>
      </c>
      <c r="E108" s="63" t="s">
        <v>40</v>
      </c>
      <c r="F108" s="408" t="s">
        <v>40</v>
      </c>
      <c r="G108" s="374"/>
      <c r="H108" s="64"/>
      <c r="I108" s="65" t="s">
        <v>40</v>
      </c>
      <c r="J108" s="64"/>
      <c r="K108" s="64"/>
      <c r="L108" s="64"/>
      <c r="M108" s="64"/>
      <c r="N108" s="64"/>
      <c r="O108" s="66"/>
      <c r="P108" s="66"/>
      <c r="Q108" s="67"/>
      <c r="R108" s="67"/>
      <c r="S108" s="70"/>
      <c r="T108" s="69"/>
      <c r="U108" s="70"/>
      <c r="V108" s="71"/>
      <c r="W108" s="72"/>
      <c r="X108" s="73"/>
      <c r="Y108" s="60"/>
      <c r="Z108" s="60"/>
      <c r="AA108" s="60"/>
      <c r="AB108" s="60"/>
      <c r="AC108" s="49"/>
      <c r="AD108" s="50"/>
      <c r="AE108" s="51"/>
      <c r="AF108" s="52"/>
      <c r="AG108" s="49"/>
      <c r="AH108" s="50"/>
      <c r="AI108" s="53"/>
      <c r="AJ108" s="52"/>
      <c r="AK108" s="315" t="s">
        <v>215</v>
      </c>
    </row>
    <row r="109" spans="1:37" s="4" customFormat="1" ht="14.25" customHeight="1" x14ac:dyDescent="0.25">
      <c r="A109" s="245" t="s">
        <v>116</v>
      </c>
      <c r="B109" s="74"/>
      <c r="C109" s="110" t="s">
        <v>65</v>
      </c>
      <c r="D109" s="75"/>
      <c r="E109" s="76"/>
      <c r="F109" s="171">
        <v>252</v>
      </c>
      <c r="G109" s="380">
        <v>9.3000000000000007</v>
      </c>
      <c r="H109" s="167">
        <v>0.60099999999999998</v>
      </c>
      <c r="I109" s="167">
        <v>0.60099999999999998</v>
      </c>
      <c r="J109" s="167">
        <v>9.81</v>
      </c>
      <c r="K109" s="168">
        <v>0</v>
      </c>
      <c r="L109" s="169">
        <v>0</v>
      </c>
      <c r="M109" s="80">
        <v>0</v>
      </c>
      <c r="N109" s="82"/>
      <c r="O109" s="213"/>
      <c r="P109" s="213"/>
      <c r="Q109" s="2"/>
      <c r="R109" s="27"/>
      <c r="S109" s="575" t="s">
        <v>13</v>
      </c>
      <c r="T109" s="570" t="s">
        <v>115</v>
      </c>
      <c r="U109" s="575" t="s">
        <v>117</v>
      </c>
      <c r="V109" s="214">
        <v>57.995942999999997</v>
      </c>
      <c r="W109" s="214">
        <v>102.661387</v>
      </c>
      <c r="X109" s="578" t="s">
        <v>246</v>
      </c>
      <c r="AC109" s="203"/>
      <c r="AD109" s="204">
        <v>1</v>
      </c>
      <c r="AE109" s="205"/>
      <c r="AF109" s="206"/>
      <c r="AG109" s="203"/>
      <c r="AH109" s="204">
        <f>F109</f>
        <v>252</v>
      </c>
      <c r="AI109" s="207"/>
      <c r="AJ109" s="206"/>
      <c r="AK109" s="315" t="s">
        <v>215</v>
      </c>
    </row>
    <row r="110" spans="1:37" s="4" customFormat="1" ht="14.25" x14ac:dyDescent="0.2">
      <c r="A110" s="164" t="s">
        <v>12</v>
      </c>
      <c r="B110" s="74"/>
      <c r="C110" s="75"/>
      <c r="D110" s="75"/>
      <c r="E110" s="76"/>
      <c r="F110" s="171">
        <v>63</v>
      </c>
      <c r="G110" s="227">
        <v>4.8</v>
      </c>
      <c r="H110" s="91"/>
      <c r="I110" s="91"/>
      <c r="J110" s="91"/>
      <c r="K110" s="91"/>
      <c r="L110" s="92"/>
      <c r="M110" s="93"/>
      <c r="N110" s="129">
        <v>9.81</v>
      </c>
      <c r="O110" s="130">
        <v>7.7857142857142865</v>
      </c>
      <c r="P110" s="131">
        <v>56.850000000000009</v>
      </c>
      <c r="Q110" s="159">
        <v>56.34</v>
      </c>
      <c r="R110" s="174">
        <v>56.34</v>
      </c>
      <c r="S110" s="576"/>
      <c r="T110" s="571"/>
      <c r="U110" s="576"/>
      <c r="V110" s="215"/>
      <c r="W110" s="215"/>
      <c r="X110" s="579"/>
      <c r="AC110" s="203"/>
      <c r="AD110" s="204"/>
      <c r="AE110" s="205"/>
      <c r="AF110" s="206"/>
      <c r="AG110" s="203"/>
      <c r="AH110" s="204"/>
      <c r="AI110" s="207"/>
      <c r="AJ110" s="206"/>
      <c r="AK110" s="315" t="s">
        <v>215</v>
      </c>
    </row>
    <row r="111" spans="1:37" s="4" customFormat="1" ht="14.25" x14ac:dyDescent="0.2">
      <c r="A111" s="164" t="s">
        <v>9</v>
      </c>
      <c r="B111" s="74"/>
      <c r="C111" s="75"/>
      <c r="D111" s="75"/>
      <c r="E111" s="76"/>
      <c r="F111" s="171">
        <v>63</v>
      </c>
      <c r="G111" s="113">
        <v>0</v>
      </c>
      <c r="H111" s="135"/>
      <c r="I111" s="135"/>
      <c r="J111" s="135"/>
      <c r="K111" s="6"/>
      <c r="L111" s="6"/>
      <c r="M111" s="136"/>
      <c r="N111" s="129">
        <v>9.81</v>
      </c>
      <c r="O111" s="130">
        <v>5.1904761904761907</v>
      </c>
      <c r="P111" s="131">
        <v>61.350000000000009</v>
      </c>
      <c r="Q111" s="159">
        <v>56.34</v>
      </c>
      <c r="R111" s="174">
        <v>56.34</v>
      </c>
      <c r="S111" s="576"/>
      <c r="T111" s="571"/>
      <c r="U111" s="576"/>
      <c r="V111" s="215"/>
      <c r="W111" s="215"/>
      <c r="X111" s="579"/>
      <c r="AC111" s="203"/>
      <c r="AD111" s="204"/>
      <c r="AE111" s="205"/>
      <c r="AF111" s="206"/>
      <c r="AG111" s="203"/>
      <c r="AH111" s="204"/>
      <c r="AI111" s="207"/>
      <c r="AJ111" s="206"/>
      <c r="AK111" s="315" t="s">
        <v>215</v>
      </c>
    </row>
    <row r="112" spans="1:37" s="4" customFormat="1" ht="14.25" x14ac:dyDescent="0.2">
      <c r="A112" s="164" t="s">
        <v>53</v>
      </c>
      <c r="B112" s="74"/>
      <c r="C112" s="75"/>
      <c r="D112" s="75"/>
      <c r="E112" s="76"/>
      <c r="F112" s="171">
        <v>63</v>
      </c>
      <c r="G112" s="113">
        <v>0</v>
      </c>
      <c r="H112" s="135"/>
      <c r="I112" s="135"/>
      <c r="J112" s="135"/>
      <c r="K112" s="6"/>
      <c r="L112" s="6"/>
      <c r="M112" s="6"/>
      <c r="N112" s="91"/>
      <c r="O112" s="216"/>
      <c r="P112" s="216"/>
      <c r="Q112" s="217"/>
      <c r="R112" s="218"/>
      <c r="S112" s="528"/>
      <c r="T112" s="219"/>
      <c r="U112" s="220"/>
      <c r="V112" s="215"/>
      <c r="W112" s="215"/>
      <c r="X112" s="579"/>
      <c r="AC112" s="203"/>
      <c r="AD112" s="204"/>
      <c r="AE112" s="205"/>
      <c r="AF112" s="206"/>
      <c r="AG112" s="203"/>
      <c r="AH112" s="204"/>
      <c r="AI112" s="207"/>
      <c r="AJ112" s="206"/>
      <c r="AK112" s="315" t="s">
        <v>215</v>
      </c>
    </row>
    <row r="113" spans="1:37" s="4" customFormat="1" ht="14.25" x14ac:dyDescent="0.2">
      <c r="A113" s="164" t="s">
        <v>61</v>
      </c>
      <c r="B113" s="74"/>
      <c r="C113" s="75"/>
      <c r="D113" s="75"/>
      <c r="E113" s="76"/>
      <c r="F113" s="171">
        <v>63</v>
      </c>
      <c r="G113" s="227">
        <v>4.5</v>
      </c>
      <c r="H113" s="103"/>
      <c r="I113" s="103"/>
      <c r="J113" s="103"/>
      <c r="K113" s="104"/>
      <c r="L113" s="104"/>
      <c r="M113" s="104"/>
      <c r="N113" s="103"/>
      <c r="O113" s="22"/>
      <c r="P113" s="22"/>
      <c r="Q113" s="221"/>
      <c r="R113" s="222"/>
      <c r="S113" s="529"/>
      <c r="T113" s="223"/>
      <c r="U113" s="224"/>
      <c r="V113" s="225"/>
      <c r="W113" s="225"/>
      <c r="X113" s="580"/>
      <c r="AC113" s="203"/>
      <c r="AD113" s="204"/>
      <c r="AE113" s="205"/>
      <c r="AF113" s="206"/>
      <c r="AG113" s="203"/>
      <c r="AH113" s="204"/>
      <c r="AI113" s="207"/>
      <c r="AJ113" s="206"/>
      <c r="AK113" s="315" t="s">
        <v>215</v>
      </c>
    </row>
    <row r="114" spans="1:37" s="523" customFormat="1" x14ac:dyDescent="0.2">
      <c r="A114" s="140"/>
      <c r="B114" s="141" t="s">
        <v>40</v>
      </c>
      <c r="C114" s="141" t="s">
        <v>40</v>
      </c>
      <c r="D114" s="141" t="s">
        <v>40</v>
      </c>
      <c r="E114" s="141" t="s">
        <v>40</v>
      </c>
      <c r="F114" s="142"/>
      <c r="G114" s="142"/>
      <c r="H114" s="429" t="s">
        <v>122</v>
      </c>
      <c r="I114" s="144" t="s">
        <v>40</v>
      </c>
      <c r="J114" s="143"/>
      <c r="K114" s="143"/>
      <c r="L114" s="143"/>
      <c r="M114" s="143"/>
      <c r="N114" s="143"/>
      <c r="O114" s="145"/>
      <c r="P114" s="145"/>
      <c r="Q114" s="146"/>
      <c r="R114" s="146"/>
      <c r="S114" s="149"/>
      <c r="T114" s="148"/>
      <c r="U114" s="149"/>
      <c r="V114" s="150"/>
      <c r="W114" s="151"/>
      <c r="X114" s="73"/>
      <c r="Y114" s="60"/>
      <c r="Z114" s="60"/>
      <c r="AA114" s="60"/>
      <c r="AB114" s="60"/>
      <c r="AC114" s="49"/>
      <c r="AD114" s="50"/>
      <c r="AE114" s="51"/>
      <c r="AF114" s="52"/>
      <c r="AG114" s="49"/>
      <c r="AH114" s="50"/>
      <c r="AI114" s="53"/>
      <c r="AJ114" s="52"/>
      <c r="AK114" s="315" t="s">
        <v>215</v>
      </c>
    </row>
    <row r="115" spans="1:37" s="523" customFormat="1" ht="14.25" customHeight="1" x14ac:dyDescent="0.25">
      <c r="A115" s="164" t="s">
        <v>123</v>
      </c>
      <c r="B115" s="152"/>
      <c r="C115" s="153"/>
      <c r="D115" s="153"/>
      <c r="E115" s="154" t="s">
        <v>63</v>
      </c>
      <c r="F115" s="435">
        <v>20</v>
      </c>
      <c r="G115" s="165">
        <v>1</v>
      </c>
      <c r="H115" s="436">
        <v>0</v>
      </c>
      <c r="I115" s="166">
        <v>0</v>
      </c>
      <c r="J115" s="167">
        <v>1</v>
      </c>
      <c r="K115" s="168">
        <v>0</v>
      </c>
      <c r="L115" s="169">
        <v>4.5</v>
      </c>
      <c r="M115" s="80">
        <v>4.5</v>
      </c>
      <c r="N115" s="82"/>
      <c r="O115" s="83"/>
      <c r="P115" s="83"/>
      <c r="Q115" s="84"/>
      <c r="R115" s="85"/>
      <c r="S115" s="570" t="s">
        <v>118</v>
      </c>
      <c r="T115" s="570" t="s">
        <v>121</v>
      </c>
      <c r="U115" s="570"/>
      <c r="V115" s="86">
        <v>58.050626999999999</v>
      </c>
      <c r="W115" s="87">
        <v>102.722838</v>
      </c>
      <c r="X115" s="570"/>
      <c r="Y115" s="60"/>
      <c r="Z115" s="60"/>
      <c r="AA115" s="60"/>
      <c r="AB115" s="60"/>
      <c r="AC115" s="49"/>
      <c r="AD115" s="50"/>
      <c r="AE115" s="51"/>
      <c r="AF115" s="52">
        <v>1</v>
      </c>
      <c r="AG115" s="49"/>
      <c r="AH115" s="50"/>
      <c r="AI115" s="53"/>
      <c r="AJ115" s="52">
        <v>20</v>
      </c>
      <c r="AK115" s="315" t="s">
        <v>215</v>
      </c>
    </row>
    <row r="116" spans="1:37" s="523" customFormat="1" x14ac:dyDescent="0.25">
      <c r="A116" s="164" t="s">
        <v>12</v>
      </c>
      <c r="B116" s="74"/>
      <c r="C116" s="75"/>
      <c r="D116" s="75"/>
      <c r="E116" s="76"/>
      <c r="F116" s="171">
        <v>10</v>
      </c>
      <c r="G116" s="376">
        <v>0</v>
      </c>
      <c r="H116" s="433"/>
      <c r="I116" s="90"/>
      <c r="J116" s="91"/>
      <c r="K116" s="91"/>
      <c r="L116" s="92"/>
      <c r="M116" s="93"/>
      <c r="N116" s="94">
        <v>1</v>
      </c>
      <c r="O116" s="95">
        <v>10</v>
      </c>
      <c r="P116" s="96">
        <v>9.5</v>
      </c>
      <c r="Q116" s="96">
        <v>9.5</v>
      </c>
      <c r="R116" s="97">
        <v>9.5</v>
      </c>
      <c r="S116" s="571"/>
      <c r="T116" s="571"/>
      <c r="U116" s="571"/>
      <c r="V116" s="98"/>
      <c r="W116" s="99"/>
      <c r="X116" s="571"/>
      <c r="Y116" s="60"/>
      <c r="Z116" s="60"/>
      <c r="AA116" s="60"/>
      <c r="AB116" s="60"/>
      <c r="AC116" s="49"/>
      <c r="AD116" s="50"/>
      <c r="AE116" s="51"/>
      <c r="AF116" s="52"/>
      <c r="AG116" s="49"/>
      <c r="AH116" s="50"/>
      <c r="AI116" s="53"/>
      <c r="AJ116" s="52"/>
      <c r="AK116" s="315" t="s">
        <v>215</v>
      </c>
    </row>
    <row r="117" spans="1:37" s="523" customFormat="1" x14ac:dyDescent="0.25">
      <c r="A117" s="164" t="s">
        <v>9</v>
      </c>
      <c r="B117" s="74"/>
      <c r="C117" s="75"/>
      <c r="D117" s="75"/>
      <c r="E117" s="76"/>
      <c r="F117" s="171">
        <v>10</v>
      </c>
      <c r="G117" s="376">
        <v>1</v>
      </c>
      <c r="H117" s="440"/>
      <c r="I117" s="102"/>
      <c r="J117" s="103"/>
      <c r="K117" s="104"/>
      <c r="L117" s="104"/>
      <c r="M117" s="104"/>
      <c r="N117" s="105"/>
      <c r="O117" s="106"/>
      <c r="P117" s="106"/>
      <c r="Q117" s="84"/>
      <c r="R117" s="85"/>
      <c r="S117" s="572"/>
      <c r="T117" s="572"/>
      <c r="U117" s="572"/>
      <c r="V117" s="107"/>
      <c r="W117" s="108"/>
      <c r="X117" s="572"/>
      <c r="Y117" s="60"/>
      <c r="Z117" s="60"/>
      <c r="AA117" s="60"/>
      <c r="AB117" s="60"/>
      <c r="AC117" s="49"/>
      <c r="AD117" s="50"/>
      <c r="AE117" s="51"/>
      <c r="AF117" s="52"/>
      <c r="AG117" s="49"/>
      <c r="AH117" s="50"/>
      <c r="AI117" s="53"/>
      <c r="AJ117" s="52"/>
      <c r="AK117" s="315" t="s">
        <v>215</v>
      </c>
    </row>
    <row r="118" spans="1:37" s="523" customFormat="1" x14ac:dyDescent="0.2">
      <c r="A118" s="61" t="s">
        <v>41</v>
      </c>
      <c r="B118" s="63" t="s">
        <v>40</v>
      </c>
      <c r="C118" s="63" t="s">
        <v>40</v>
      </c>
      <c r="D118" s="63" t="s">
        <v>40</v>
      </c>
      <c r="E118" s="63" t="s">
        <v>40</v>
      </c>
      <c r="F118" s="408" t="s">
        <v>40</v>
      </c>
      <c r="G118" s="374"/>
      <c r="H118" s="64"/>
      <c r="I118" s="65" t="s">
        <v>40</v>
      </c>
      <c r="J118" s="64"/>
      <c r="K118" s="64"/>
      <c r="L118" s="64"/>
      <c r="M118" s="64"/>
      <c r="N118" s="64"/>
      <c r="O118" s="66"/>
      <c r="P118" s="66"/>
      <c r="Q118" s="67"/>
      <c r="R118" s="67"/>
      <c r="S118" s="68"/>
      <c r="T118" s="191"/>
      <c r="U118" s="68"/>
      <c r="V118" s="192"/>
      <c r="W118" s="72"/>
      <c r="X118" s="73"/>
      <c r="Y118" s="60"/>
      <c r="Z118" s="60"/>
      <c r="AA118" s="60"/>
      <c r="AB118" s="60"/>
      <c r="AC118" s="49"/>
      <c r="AD118" s="50"/>
      <c r="AE118" s="51"/>
      <c r="AF118" s="52"/>
      <c r="AG118" s="49"/>
      <c r="AH118" s="50"/>
      <c r="AI118" s="53"/>
      <c r="AJ118" s="52"/>
      <c r="AK118" s="315" t="s">
        <v>215</v>
      </c>
    </row>
    <row r="119" spans="1:37" s="523" customFormat="1" ht="12.75" customHeight="1" x14ac:dyDescent="0.25">
      <c r="A119" s="186" t="s">
        <v>124</v>
      </c>
      <c r="B119" s="74"/>
      <c r="C119" s="110" t="s">
        <v>88</v>
      </c>
      <c r="D119" s="75"/>
      <c r="E119" s="76"/>
      <c r="F119" s="112">
        <f>F120+F121</f>
        <v>250</v>
      </c>
      <c r="G119" s="77">
        <f>G120+G121</f>
        <v>90.4</v>
      </c>
      <c r="H119" s="410">
        <v>24.939999999999998</v>
      </c>
      <c r="I119" s="78">
        <v>26.966750000000001</v>
      </c>
      <c r="J119" s="79">
        <f>G119+I119</f>
        <v>117.36675000000001</v>
      </c>
      <c r="K119" s="80">
        <v>0.878</v>
      </c>
      <c r="L119" s="81">
        <v>43.082000000000001</v>
      </c>
      <c r="M119" s="80">
        <f>K119+L119</f>
        <v>43.96</v>
      </c>
      <c r="N119" s="82"/>
      <c r="O119" s="83"/>
      <c r="P119" s="83"/>
      <c r="Q119" s="84"/>
      <c r="R119" s="85"/>
      <c r="S119" s="575" t="s">
        <v>13</v>
      </c>
      <c r="T119" s="575" t="s">
        <v>125</v>
      </c>
      <c r="U119" s="575" t="s">
        <v>126</v>
      </c>
      <c r="V119" s="86">
        <v>56.801630299999999</v>
      </c>
      <c r="W119" s="127">
        <v>105.7737923</v>
      </c>
      <c r="X119" s="570"/>
      <c r="Y119" s="60"/>
      <c r="Z119" s="60"/>
      <c r="AA119" s="60"/>
      <c r="AB119" s="60"/>
      <c r="AC119" s="49"/>
      <c r="AD119" s="50">
        <v>1</v>
      </c>
      <c r="AE119" s="51"/>
      <c r="AF119" s="52"/>
      <c r="AG119" s="49"/>
      <c r="AH119" s="50">
        <f>F119</f>
        <v>250</v>
      </c>
      <c r="AI119" s="53"/>
      <c r="AJ119" s="52"/>
      <c r="AK119" s="315" t="s">
        <v>215</v>
      </c>
    </row>
    <row r="120" spans="1:37" x14ac:dyDescent="0.25">
      <c r="A120" s="164" t="s">
        <v>240</v>
      </c>
      <c r="B120" s="74"/>
      <c r="C120" s="75"/>
      <c r="D120" s="75"/>
      <c r="E120" s="76"/>
      <c r="F120" s="230">
        <v>125</v>
      </c>
      <c r="G120" s="376">
        <v>45.3</v>
      </c>
      <c r="H120" s="172"/>
      <c r="I120" s="418"/>
      <c r="J120" s="21"/>
      <c r="K120" s="21"/>
      <c r="L120" s="170"/>
      <c r="M120" s="170"/>
      <c r="N120" s="129">
        <f>J119</f>
        <v>117.36675000000001</v>
      </c>
      <c r="O120" s="173">
        <f>N120/F120*100</f>
        <v>93.8934</v>
      </c>
      <c r="P120" s="131">
        <f>IF(G119&gt;(F120*1.05),0,(F120*1.05)-G119)</f>
        <v>40.849999999999994</v>
      </c>
      <c r="Q120" s="131">
        <f>IF(N120&gt;(F120*1.05),0,(F120*1.05)-N120)</f>
        <v>13.88324999999999</v>
      </c>
      <c r="R120" s="159">
        <f>IF(N120&gt;(1.05*F120),0,(F120*1.05)-N120)</f>
        <v>13.88324999999999</v>
      </c>
      <c r="S120" s="576"/>
      <c r="T120" s="576"/>
      <c r="U120" s="576"/>
      <c r="V120" s="98"/>
      <c r="W120" s="132"/>
      <c r="X120" s="571"/>
      <c r="AC120" s="49"/>
      <c r="AD120" s="50"/>
      <c r="AE120" s="51"/>
      <c r="AF120" s="52"/>
      <c r="AG120" s="49"/>
      <c r="AH120" s="50"/>
      <c r="AI120" s="53"/>
      <c r="AJ120" s="52"/>
      <c r="AK120" s="315" t="s">
        <v>215</v>
      </c>
    </row>
    <row r="121" spans="1:37" x14ac:dyDescent="0.25">
      <c r="A121" s="164" t="s">
        <v>241</v>
      </c>
      <c r="B121" s="74"/>
      <c r="C121" s="75"/>
      <c r="D121" s="75"/>
      <c r="E121" s="76"/>
      <c r="F121" s="230">
        <v>125</v>
      </c>
      <c r="G121" s="376">
        <v>45.1</v>
      </c>
      <c r="H121" s="172"/>
      <c r="I121" s="418"/>
      <c r="J121" s="21"/>
      <c r="K121" s="419"/>
      <c r="L121" s="419"/>
      <c r="M121" s="419"/>
      <c r="N121" s="21"/>
      <c r="O121" s="213"/>
      <c r="P121" s="213"/>
      <c r="Q121" s="159"/>
      <c r="R121" s="159"/>
      <c r="S121" s="576"/>
      <c r="T121" s="576"/>
      <c r="U121" s="576"/>
      <c r="V121" s="98"/>
      <c r="W121" s="132"/>
      <c r="X121" s="571"/>
      <c r="AC121" s="49"/>
      <c r="AD121" s="50"/>
      <c r="AE121" s="51"/>
      <c r="AF121" s="52"/>
      <c r="AG121" s="49"/>
      <c r="AH121" s="50"/>
      <c r="AI121" s="53"/>
      <c r="AJ121" s="52"/>
      <c r="AK121" s="315" t="s">
        <v>215</v>
      </c>
    </row>
    <row r="122" spans="1:37" x14ac:dyDescent="0.25">
      <c r="A122" s="164" t="s">
        <v>53</v>
      </c>
      <c r="B122" s="74"/>
      <c r="C122" s="75"/>
      <c r="D122" s="75"/>
      <c r="E122" s="76"/>
      <c r="F122" s="230">
        <v>25</v>
      </c>
      <c r="G122" s="376">
        <v>15.5</v>
      </c>
      <c r="H122" s="231"/>
      <c r="I122" s="231"/>
      <c r="J122" s="1"/>
      <c r="K122" s="20"/>
      <c r="L122" s="232"/>
      <c r="M122" s="232"/>
      <c r="N122" s="233"/>
      <c r="O122" s="233"/>
      <c r="P122" s="233"/>
      <c r="Q122" s="233"/>
      <c r="R122" s="234"/>
      <c r="S122" s="528"/>
      <c r="T122" s="235"/>
      <c r="U122" s="528"/>
      <c r="V122" s="98"/>
      <c r="W122" s="132"/>
      <c r="X122" s="571"/>
      <c r="AC122" s="49"/>
      <c r="AD122" s="50"/>
      <c r="AE122" s="51"/>
      <c r="AF122" s="52"/>
      <c r="AG122" s="49"/>
      <c r="AH122" s="50">
        <f>F122+F123+F124</f>
        <v>90</v>
      </c>
      <c r="AI122" s="53"/>
      <c r="AJ122" s="52"/>
      <c r="AK122" s="315" t="s">
        <v>215</v>
      </c>
    </row>
    <row r="123" spans="1:37" x14ac:dyDescent="0.25">
      <c r="A123" s="164" t="s">
        <v>61</v>
      </c>
      <c r="B123" s="74"/>
      <c r="C123" s="75"/>
      <c r="D123" s="75"/>
      <c r="E123" s="76"/>
      <c r="F123" s="230">
        <v>25</v>
      </c>
      <c r="G123" s="376">
        <v>21</v>
      </c>
      <c r="H123" s="231"/>
      <c r="I123" s="231"/>
      <c r="J123" s="1"/>
      <c r="K123" s="20"/>
      <c r="L123" s="232"/>
      <c r="M123" s="232"/>
      <c r="N123" s="233"/>
      <c r="O123" s="233"/>
      <c r="P123" s="233"/>
      <c r="Q123" s="233"/>
      <c r="R123" s="234"/>
      <c r="S123" s="528"/>
      <c r="T123" s="235"/>
      <c r="U123" s="528"/>
      <c r="V123" s="98"/>
      <c r="W123" s="132"/>
      <c r="X123" s="571"/>
      <c r="AC123" s="49"/>
      <c r="AD123" s="50"/>
      <c r="AE123" s="51"/>
      <c r="AF123" s="52"/>
      <c r="AG123" s="49"/>
      <c r="AH123" s="50"/>
      <c r="AI123" s="53"/>
      <c r="AJ123" s="52"/>
      <c r="AK123" s="315" t="s">
        <v>215</v>
      </c>
    </row>
    <row r="124" spans="1:37" x14ac:dyDescent="0.25">
      <c r="A124" s="164" t="s">
        <v>127</v>
      </c>
      <c r="B124" s="74"/>
      <c r="C124" s="75"/>
      <c r="D124" s="75"/>
      <c r="E124" s="76"/>
      <c r="F124" s="230">
        <v>40</v>
      </c>
      <c r="G124" s="376">
        <v>0</v>
      </c>
      <c r="H124" s="231"/>
      <c r="I124" s="231"/>
      <c r="J124" s="1"/>
      <c r="K124" s="20"/>
      <c r="L124" s="232"/>
      <c r="M124" s="232"/>
      <c r="N124" s="233"/>
      <c r="O124" s="233"/>
      <c r="P124" s="233"/>
      <c r="Q124" s="233"/>
      <c r="R124" s="234"/>
      <c r="S124" s="529"/>
      <c r="T124" s="236"/>
      <c r="U124" s="529"/>
      <c r="V124" s="107"/>
      <c r="W124" s="137"/>
      <c r="X124" s="572"/>
      <c r="AC124" s="49"/>
      <c r="AD124" s="50"/>
      <c r="AE124" s="51"/>
      <c r="AF124" s="52"/>
      <c r="AG124" s="49"/>
      <c r="AH124" s="50"/>
      <c r="AI124" s="53"/>
      <c r="AJ124" s="52"/>
      <c r="AK124" s="315" t="s">
        <v>215</v>
      </c>
    </row>
    <row r="125" spans="1:37" s="523" customFormat="1" x14ac:dyDescent="0.2">
      <c r="A125" s="115" t="s">
        <v>47</v>
      </c>
      <c r="B125" s="116" t="s">
        <v>40</v>
      </c>
      <c r="C125" s="116" t="s">
        <v>40</v>
      </c>
      <c r="D125" s="116" t="s">
        <v>40</v>
      </c>
      <c r="E125" s="116" t="s">
        <v>40</v>
      </c>
      <c r="F125" s="466"/>
      <c r="G125" s="466"/>
      <c r="H125" s="452" t="s">
        <v>128</v>
      </c>
      <c r="I125" s="451" t="s">
        <v>40</v>
      </c>
      <c r="J125" s="467"/>
      <c r="K125" s="467"/>
      <c r="L125" s="467"/>
      <c r="M125" s="467"/>
      <c r="N125" s="467"/>
      <c r="O125" s="117"/>
      <c r="P125" s="117"/>
      <c r="Q125" s="118"/>
      <c r="R125" s="118"/>
      <c r="S125" s="194"/>
      <c r="T125" s="195"/>
      <c r="U125" s="194"/>
      <c r="V125" s="196"/>
      <c r="W125" s="122"/>
      <c r="X125" s="73"/>
      <c r="Y125" s="60"/>
      <c r="Z125" s="60"/>
      <c r="AA125" s="60"/>
      <c r="AB125" s="60"/>
      <c r="AC125" s="49"/>
      <c r="AD125" s="50"/>
      <c r="AE125" s="51"/>
      <c r="AF125" s="52"/>
      <c r="AG125" s="49"/>
      <c r="AH125" s="50"/>
      <c r="AI125" s="53"/>
      <c r="AJ125" s="52"/>
      <c r="AK125" s="315" t="s">
        <v>215</v>
      </c>
    </row>
    <row r="126" spans="1:37" s="523" customFormat="1" ht="12.75" customHeight="1" x14ac:dyDescent="0.25">
      <c r="A126" s="164" t="s">
        <v>216</v>
      </c>
      <c r="B126" s="125"/>
      <c r="C126" s="110"/>
      <c r="D126" s="110" t="s">
        <v>52</v>
      </c>
      <c r="E126" s="126"/>
      <c r="F126" s="430">
        <v>32</v>
      </c>
      <c r="G126" s="77">
        <v>15.399999999999999</v>
      </c>
      <c r="H126" s="431">
        <v>0</v>
      </c>
      <c r="I126" s="78">
        <v>0</v>
      </c>
      <c r="J126" s="79">
        <v>15.399999999999999</v>
      </c>
      <c r="K126" s="80">
        <v>1.42</v>
      </c>
      <c r="L126" s="81">
        <v>17.207999999999998</v>
      </c>
      <c r="M126" s="80">
        <v>18.628</v>
      </c>
      <c r="N126" s="82"/>
      <c r="O126" s="83"/>
      <c r="P126" s="83"/>
      <c r="Q126" s="84"/>
      <c r="R126" s="85"/>
      <c r="S126" s="570" t="s">
        <v>13</v>
      </c>
      <c r="T126" s="570" t="s">
        <v>125</v>
      </c>
      <c r="U126" s="570" t="s">
        <v>217</v>
      </c>
      <c r="V126" s="86">
        <v>56.789420999999997</v>
      </c>
      <c r="W126" s="87">
        <v>105.751305</v>
      </c>
      <c r="X126" s="570"/>
      <c r="Y126" s="60"/>
      <c r="Z126" s="60"/>
      <c r="AA126" s="60"/>
      <c r="AB126" s="60"/>
      <c r="AC126" s="49"/>
      <c r="AD126" s="50"/>
      <c r="AE126" s="51">
        <v>1</v>
      </c>
      <c r="AF126" s="52"/>
      <c r="AG126" s="49"/>
      <c r="AH126" s="50"/>
      <c r="AI126" s="53">
        <v>32</v>
      </c>
      <c r="AJ126" s="52"/>
      <c r="AK126" s="315" t="s">
        <v>215</v>
      </c>
    </row>
    <row r="127" spans="1:37" x14ac:dyDescent="0.25">
      <c r="A127" s="197" t="s">
        <v>12</v>
      </c>
      <c r="B127" s="74"/>
      <c r="C127" s="75"/>
      <c r="D127" s="75"/>
      <c r="E127" s="76"/>
      <c r="F127" s="193">
        <v>16</v>
      </c>
      <c r="G127" s="378">
        <v>6.4</v>
      </c>
      <c r="H127" s="433"/>
      <c r="I127" s="90"/>
      <c r="J127" s="91"/>
      <c r="K127" s="91"/>
      <c r="L127" s="92"/>
      <c r="M127" s="93"/>
      <c r="N127" s="94">
        <v>15.399999999999999</v>
      </c>
      <c r="O127" s="95">
        <v>96.249999999999986</v>
      </c>
      <c r="P127" s="96">
        <v>1.4000000000000021</v>
      </c>
      <c r="Q127" s="96">
        <v>1.4000000000000021</v>
      </c>
      <c r="R127" s="97">
        <v>1.4000000000000021</v>
      </c>
      <c r="S127" s="571"/>
      <c r="T127" s="571"/>
      <c r="U127" s="571"/>
      <c r="V127" s="98"/>
      <c r="W127" s="99"/>
      <c r="X127" s="571"/>
      <c r="AC127" s="49"/>
      <c r="AD127" s="50"/>
      <c r="AE127" s="51"/>
      <c r="AF127" s="52"/>
      <c r="AG127" s="49"/>
      <c r="AH127" s="50"/>
      <c r="AI127" s="53"/>
      <c r="AJ127" s="52"/>
      <c r="AK127" s="315" t="s">
        <v>215</v>
      </c>
    </row>
    <row r="128" spans="1:37" x14ac:dyDescent="0.25">
      <c r="A128" s="197" t="s">
        <v>11</v>
      </c>
      <c r="B128" s="74"/>
      <c r="C128" s="75"/>
      <c r="D128" s="75"/>
      <c r="E128" s="76"/>
      <c r="F128" s="193">
        <v>16</v>
      </c>
      <c r="G128" s="378">
        <v>9.6</v>
      </c>
      <c r="H128" s="440"/>
      <c r="I128" s="102"/>
      <c r="J128" s="103"/>
      <c r="K128" s="104"/>
      <c r="L128" s="104"/>
      <c r="M128" s="104"/>
      <c r="N128" s="105"/>
      <c r="O128" s="106"/>
      <c r="P128" s="106"/>
      <c r="Q128" s="84"/>
      <c r="R128" s="85"/>
      <c r="S128" s="572"/>
      <c r="T128" s="572"/>
      <c r="U128" s="572"/>
      <c r="V128" s="107"/>
      <c r="W128" s="108"/>
      <c r="X128" s="572"/>
      <c r="Y128" s="88"/>
      <c r="Z128" s="88"/>
      <c r="AA128" s="88"/>
      <c r="AB128" s="88"/>
      <c r="AC128" s="49"/>
      <c r="AD128" s="89"/>
      <c r="AE128" s="51"/>
      <c r="AF128" s="52"/>
      <c r="AG128" s="49"/>
      <c r="AH128" s="89"/>
      <c r="AI128" s="53"/>
      <c r="AJ128" s="52"/>
      <c r="AK128" s="315" t="s">
        <v>215</v>
      </c>
    </row>
    <row r="129" spans="1:37" s="523" customFormat="1" x14ac:dyDescent="0.2">
      <c r="A129" s="115" t="s">
        <v>47</v>
      </c>
      <c r="B129" s="116" t="s">
        <v>40</v>
      </c>
      <c r="C129" s="116" t="s">
        <v>40</v>
      </c>
      <c r="D129" s="116" t="s">
        <v>40</v>
      </c>
      <c r="E129" s="116" t="s">
        <v>40</v>
      </c>
      <c r="F129" s="466"/>
      <c r="G129" s="466"/>
      <c r="H129" s="452" t="s">
        <v>128</v>
      </c>
      <c r="I129" s="451" t="s">
        <v>40</v>
      </c>
      <c r="J129" s="467"/>
      <c r="K129" s="467"/>
      <c r="L129" s="467"/>
      <c r="M129" s="467"/>
      <c r="N129" s="467"/>
      <c r="O129" s="117"/>
      <c r="P129" s="117"/>
      <c r="Q129" s="118"/>
      <c r="R129" s="118"/>
      <c r="S129" s="119"/>
      <c r="T129" s="120"/>
      <c r="U129" s="119"/>
      <c r="V129" s="121"/>
      <c r="W129" s="122"/>
      <c r="X129" s="73"/>
      <c r="Y129" s="60"/>
      <c r="Z129" s="60"/>
      <c r="AA129" s="60"/>
      <c r="AB129" s="60"/>
      <c r="AC129" s="49"/>
      <c r="AD129" s="50"/>
      <c r="AE129" s="51"/>
      <c r="AF129" s="52"/>
      <c r="AG129" s="49"/>
      <c r="AH129" s="50"/>
      <c r="AI129" s="53"/>
      <c r="AJ129" s="52"/>
      <c r="AK129" s="315" t="s">
        <v>215</v>
      </c>
    </row>
    <row r="130" spans="1:37" ht="12.75" customHeight="1" x14ac:dyDescent="0.25">
      <c r="A130" s="164" t="s">
        <v>129</v>
      </c>
      <c r="B130" s="125"/>
      <c r="C130" s="110"/>
      <c r="D130" s="110" t="s">
        <v>52</v>
      </c>
      <c r="E130" s="126"/>
      <c r="F130" s="430">
        <v>2.5</v>
      </c>
      <c r="G130" s="77">
        <v>0.5</v>
      </c>
      <c r="H130" s="431">
        <v>0</v>
      </c>
      <c r="I130" s="78">
        <v>0</v>
      </c>
      <c r="J130" s="79">
        <v>0.5</v>
      </c>
      <c r="K130" s="80">
        <v>1.2609999999999999</v>
      </c>
      <c r="L130" s="81">
        <v>0</v>
      </c>
      <c r="M130" s="80">
        <v>1.2609999999999999</v>
      </c>
      <c r="N130" s="82"/>
      <c r="O130" s="83"/>
      <c r="P130" s="83"/>
      <c r="Q130" s="84"/>
      <c r="R130" s="85"/>
      <c r="S130" s="566" t="s">
        <v>13</v>
      </c>
      <c r="T130" s="566" t="s">
        <v>125</v>
      </c>
      <c r="U130" s="566" t="s">
        <v>130</v>
      </c>
      <c r="V130" s="155">
        <v>56.819369999999999</v>
      </c>
      <c r="W130" s="156">
        <v>105.82845</v>
      </c>
      <c r="X130" s="568"/>
      <c r="AC130" s="49"/>
      <c r="AD130" s="50"/>
      <c r="AE130" s="51">
        <v>1</v>
      </c>
      <c r="AF130" s="52"/>
      <c r="AG130" s="49"/>
      <c r="AH130" s="50"/>
      <c r="AI130" s="53">
        <v>2.5</v>
      </c>
      <c r="AJ130" s="52"/>
      <c r="AK130" s="315" t="s">
        <v>215</v>
      </c>
    </row>
    <row r="131" spans="1:37" x14ac:dyDescent="0.25">
      <c r="A131" s="164" t="s">
        <v>12</v>
      </c>
      <c r="B131" s="74"/>
      <c r="C131" s="75"/>
      <c r="D131" s="75"/>
      <c r="E131" s="76"/>
      <c r="F131" s="231">
        <v>2.5</v>
      </c>
      <c r="G131" s="376">
        <v>0.6</v>
      </c>
      <c r="H131" s="453"/>
      <c r="I131" s="237"/>
      <c r="J131" s="105"/>
      <c r="K131" s="105"/>
      <c r="L131" s="228"/>
      <c r="M131" s="229"/>
      <c r="N131" s="94">
        <v>0.5</v>
      </c>
      <c r="O131" s="95">
        <v>20</v>
      </c>
      <c r="P131" s="96">
        <v>2.125</v>
      </c>
      <c r="Q131" s="96">
        <v>2.125</v>
      </c>
      <c r="R131" s="97">
        <v>2.125</v>
      </c>
      <c r="S131" s="567"/>
      <c r="T131" s="567"/>
      <c r="U131" s="567"/>
      <c r="V131" s="157"/>
      <c r="W131" s="158"/>
      <c r="X131" s="569"/>
      <c r="AC131" s="49"/>
      <c r="AD131" s="50"/>
      <c r="AE131" s="51"/>
      <c r="AF131" s="52"/>
      <c r="AG131" s="49"/>
      <c r="AH131" s="50"/>
      <c r="AI131" s="53"/>
      <c r="AJ131" s="52"/>
      <c r="AK131" s="315" t="s">
        <v>215</v>
      </c>
    </row>
    <row r="132" spans="1:37" s="523" customFormat="1" x14ac:dyDescent="0.2">
      <c r="A132" s="115" t="s">
        <v>47</v>
      </c>
      <c r="B132" s="116" t="s">
        <v>40</v>
      </c>
      <c r="C132" s="116" t="s">
        <v>40</v>
      </c>
      <c r="D132" s="116" t="s">
        <v>40</v>
      </c>
      <c r="E132" s="116" t="s">
        <v>40</v>
      </c>
      <c r="F132" s="466"/>
      <c r="G132" s="466"/>
      <c r="H132" s="454" t="s">
        <v>128</v>
      </c>
      <c r="I132" s="451" t="s">
        <v>40</v>
      </c>
      <c r="J132" s="468"/>
      <c r="K132" s="468"/>
      <c r="L132" s="468"/>
      <c r="M132" s="468"/>
      <c r="N132" s="467"/>
      <c r="O132" s="117"/>
      <c r="P132" s="117"/>
      <c r="Q132" s="118"/>
      <c r="R132" s="118"/>
      <c r="S132" s="119"/>
      <c r="T132" s="120"/>
      <c r="U132" s="119"/>
      <c r="V132" s="121"/>
      <c r="W132" s="122"/>
      <c r="X132" s="73"/>
      <c r="Y132" s="60"/>
      <c r="Z132" s="60"/>
      <c r="AA132" s="60"/>
      <c r="AB132" s="60"/>
      <c r="AC132" s="49"/>
      <c r="AD132" s="50"/>
      <c r="AE132" s="51"/>
      <c r="AF132" s="52"/>
      <c r="AG132" s="49"/>
      <c r="AH132" s="50"/>
      <c r="AI132" s="53"/>
      <c r="AJ132" s="52"/>
      <c r="AK132" s="315" t="s">
        <v>215</v>
      </c>
    </row>
    <row r="133" spans="1:37" ht="12.75" customHeight="1" x14ac:dyDescent="0.25">
      <c r="A133" s="164" t="s">
        <v>131</v>
      </c>
      <c r="B133" s="125"/>
      <c r="C133" s="110"/>
      <c r="D133" s="110" t="s">
        <v>52</v>
      </c>
      <c r="E133" s="126"/>
      <c r="F133" s="430">
        <v>12.6</v>
      </c>
      <c r="G133" s="77">
        <v>1</v>
      </c>
      <c r="H133" s="431">
        <v>0.113</v>
      </c>
      <c r="I133" s="431">
        <v>0.113</v>
      </c>
      <c r="J133" s="79">
        <v>0.99199999999999999</v>
      </c>
      <c r="K133" s="80">
        <v>1.6080000000000001</v>
      </c>
      <c r="L133" s="81">
        <v>0</v>
      </c>
      <c r="M133" s="80">
        <v>1.6080000000000001</v>
      </c>
      <c r="N133" s="82"/>
      <c r="O133" s="83"/>
      <c r="P133" s="83"/>
      <c r="Q133" s="84"/>
      <c r="R133" s="85"/>
      <c r="S133" s="570" t="s">
        <v>132</v>
      </c>
      <c r="T133" s="570" t="s">
        <v>133</v>
      </c>
      <c r="U133" s="570"/>
      <c r="V133" s="86">
        <v>57.006532999999997</v>
      </c>
      <c r="W133" s="87">
        <v>106.18406299999999</v>
      </c>
      <c r="X133" s="570"/>
      <c r="AC133" s="49"/>
      <c r="AD133" s="50"/>
      <c r="AE133" s="51">
        <v>1</v>
      </c>
      <c r="AF133" s="52"/>
      <c r="AG133" s="49"/>
      <c r="AH133" s="50"/>
      <c r="AI133" s="53">
        <v>12.6</v>
      </c>
      <c r="AJ133" s="52"/>
      <c r="AK133" s="315" t="s">
        <v>215</v>
      </c>
    </row>
    <row r="134" spans="1:37" s="523" customFormat="1" x14ac:dyDescent="0.25">
      <c r="A134" s="164" t="s">
        <v>12</v>
      </c>
      <c r="B134" s="74"/>
      <c r="C134" s="75"/>
      <c r="D134" s="75"/>
      <c r="E134" s="76"/>
      <c r="F134" s="231">
        <v>6.3</v>
      </c>
      <c r="G134" s="376">
        <v>0.8</v>
      </c>
      <c r="H134" s="433"/>
      <c r="I134" s="90"/>
      <c r="J134" s="91"/>
      <c r="K134" s="91"/>
      <c r="L134" s="92"/>
      <c r="M134" s="93"/>
      <c r="N134" s="94">
        <v>0.99199999999999999</v>
      </c>
      <c r="O134" s="95">
        <v>15.746031746031747</v>
      </c>
      <c r="P134" s="96">
        <v>5.6150000000000002</v>
      </c>
      <c r="Q134" s="96">
        <v>5.6230000000000002</v>
      </c>
      <c r="R134" s="97">
        <v>5.6230000000000002</v>
      </c>
      <c r="S134" s="571"/>
      <c r="T134" s="571"/>
      <c r="U134" s="571"/>
      <c r="V134" s="98"/>
      <c r="W134" s="99"/>
      <c r="X134" s="571"/>
      <c r="Y134" s="60"/>
      <c r="Z134" s="60"/>
      <c r="AA134" s="60"/>
      <c r="AB134" s="60"/>
      <c r="AC134" s="49"/>
      <c r="AD134" s="50"/>
      <c r="AE134" s="51"/>
      <c r="AF134" s="52"/>
      <c r="AG134" s="49"/>
      <c r="AH134" s="50"/>
      <c r="AI134" s="53"/>
      <c r="AJ134" s="52"/>
      <c r="AK134" s="315" t="s">
        <v>215</v>
      </c>
    </row>
    <row r="135" spans="1:37" s="88" customFormat="1" x14ac:dyDescent="0.25">
      <c r="A135" s="164" t="s">
        <v>9</v>
      </c>
      <c r="B135" s="74"/>
      <c r="C135" s="75"/>
      <c r="D135" s="75"/>
      <c r="E135" s="76"/>
      <c r="F135" s="231">
        <v>6.3</v>
      </c>
      <c r="G135" s="376">
        <v>0.2</v>
      </c>
      <c r="H135" s="440"/>
      <c r="I135" s="102"/>
      <c r="J135" s="103"/>
      <c r="K135" s="104"/>
      <c r="L135" s="104"/>
      <c r="M135" s="104"/>
      <c r="N135" s="105"/>
      <c r="O135" s="106"/>
      <c r="P135" s="106"/>
      <c r="Q135" s="84"/>
      <c r="R135" s="85"/>
      <c r="S135" s="572"/>
      <c r="T135" s="572"/>
      <c r="U135" s="572"/>
      <c r="V135" s="107"/>
      <c r="W135" s="108"/>
      <c r="X135" s="572"/>
      <c r="AC135" s="49"/>
      <c r="AD135" s="89"/>
      <c r="AE135" s="51"/>
      <c r="AF135" s="52"/>
      <c r="AG135" s="49"/>
      <c r="AH135" s="89"/>
      <c r="AI135" s="53"/>
      <c r="AJ135" s="52"/>
      <c r="AK135" s="315" t="s">
        <v>215</v>
      </c>
    </row>
    <row r="136" spans="1:37" s="523" customFormat="1" x14ac:dyDescent="0.2">
      <c r="A136" s="115" t="s">
        <v>47</v>
      </c>
      <c r="B136" s="116" t="s">
        <v>40</v>
      </c>
      <c r="C136" s="116" t="s">
        <v>40</v>
      </c>
      <c r="D136" s="116" t="s">
        <v>40</v>
      </c>
      <c r="E136" s="116" t="s">
        <v>40</v>
      </c>
      <c r="F136" s="466"/>
      <c r="G136" s="466"/>
      <c r="H136" s="452" t="s">
        <v>128</v>
      </c>
      <c r="I136" s="451" t="s">
        <v>40</v>
      </c>
      <c r="J136" s="467"/>
      <c r="K136" s="467"/>
      <c r="L136" s="467"/>
      <c r="M136" s="467"/>
      <c r="N136" s="467"/>
      <c r="O136" s="117"/>
      <c r="P136" s="117"/>
      <c r="Q136" s="118"/>
      <c r="R136" s="118"/>
      <c r="S136" s="119"/>
      <c r="T136" s="120"/>
      <c r="U136" s="119"/>
      <c r="V136" s="121"/>
      <c r="W136" s="122"/>
      <c r="X136" s="73"/>
      <c r="Y136" s="60"/>
      <c r="Z136" s="60"/>
      <c r="AA136" s="60"/>
      <c r="AB136" s="60"/>
      <c r="AC136" s="49"/>
      <c r="AD136" s="50"/>
      <c r="AE136" s="51"/>
      <c r="AF136" s="52"/>
      <c r="AG136" s="49"/>
      <c r="AH136" s="50"/>
      <c r="AI136" s="53"/>
      <c r="AJ136" s="52"/>
      <c r="AK136" s="315" t="s">
        <v>215</v>
      </c>
    </row>
    <row r="137" spans="1:37" s="88" customFormat="1" ht="12.75" customHeight="1" x14ac:dyDescent="0.25">
      <c r="A137" s="164" t="s">
        <v>292</v>
      </c>
      <c r="B137" s="125"/>
      <c r="C137" s="110"/>
      <c r="D137" s="110" t="s">
        <v>52</v>
      </c>
      <c r="E137" s="126"/>
      <c r="F137" s="430">
        <v>20</v>
      </c>
      <c r="G137" s="77">
        <v>2.5</v>
      </c>
      <c r="H137" s="431">
        <v>1.1499999999999999</v>
      </c>
      <c r="I137" s="78">
        <v>1.1499999999999999</v>
      </c>
      <c r="J137" s="79">
        <v>3.65</v>
      </c>
      <c r="K137" s="80">
        <v>0.70799999999999996</v>
      </c>
      <c r="L137" s="81">
        <v>0.85</v>
      </c>
      <c r="M137" s="80">
        <v>1.5579999999999998</v>
      </c>
      <c r="N137" s="82"/>
      <c r="O137" s="83"/>
      <c r="P137" s="83"/>
      <c r="Q137" s="84"/>
      <c r="R137" s="85"/>
      <c r="S137" s="570" t="s">
        <v>132</v>
      </c>
      <c r="T137" s="570" t="s">
        <v>293</v>
      </c>
      <c r="U137" s="570"/>
      <c r="V137" s="86">
        <v>57.3291623</v>
      </c>
      <c r="W137" s="87">
        <v>107.0192814</v>
      </c>
      <c r="X137" s="570" t="s">
        <v>134</v>
      </c>
      <c r="AC137" s="49"/>
      <c r="AD137" s="89"/>
      <c r="AE137" s="51">
        <v>1</v>
      </c>
      <c r="AF137" s="52"/>
      <c r="AG137" s="49"/>
      <c r="AH137" s="89"/>
      <c r="AI137" s="53">
        <v>20</v>
      </c>
      <c r="AJ137" s="52"/>
      <c r="AK137" s="315" t="s">
        <v>215</v>
      </c>
    </row>
    <row r="138" spans="1:37" x14ac:dyDescent="0.25">
      <c r="A138" s="164" t="s">
        <v>12</v>
      </c>
      <c r="B138" s="74"/>
      <c r="C138" s="75"/>
      <c r="D138" s="75"/>
      <c r="E138" s="76"/>
      <c r="F138" s="231">
        <v>10</v>
      </c>
      <c r="G138" s="376">
        <v>0</v>
      </c>
      <c r="H138" s="433"/>
      <c r="I138" s="90"/>
      <c r="J138" s="91"/>
      <c r="K138" s="91"/>
      <c r="L138" s="92"/>
      <c r="M138" s="93"/>
      <c r="N138" s="94">
        <v>3.65</v>
      </c>
      <c r="O138" s="95">
        <v>36.5</v>
      </c>
      <c r="P138" s="96">
        <v>8</v>
      </c>
      <c r="Q138" s="96">
        <v>6.85</v>
      </c>
      <c r="R138" s="97">
        <v>6.85</v>
      </c>
      <c r="S138" s="571"/>
      <c r="T138" s="571"/>
      <c r="U138" s="571"/>
      <c r="V138" s="98"/>
      <c r="W138" s="99"/>
      <c r="X138" s="571"/>
      <c r="AC138" s="49"/>
      <c r="AD138" s="50"/>
      <c r="AE138" s="51"/>
      <c r="AF138" s="52"/>
      <c r="AG138" s="49"/>
      <c r="AH138" s="50"/>
      <c r="AI138" s="53"/>
      <c r="AJ138" s="52"/>
      <c r="AK138" s="315" t="s">
        <v>215</v>
      </c>
    </row>
    <row r="139" spans="1:37" x14ac:dyDescent="0.25">
      <c r="A139" s="164" t="s">
        <v>9</v>
      </c>
      <c r="B139" s="74"/>
      <c r="C139" s="75"/>
      <c r="D139" s="75"/>
      <c r="E139" s="76"/>
      <c r="F139" s="231">
        <v>10</v>
      </c>
      <c r="G139" s="376">
        <v>2.5</v>
      </c>
      <c r="H139" s="440"/>
      <c r="I139" s="102"/>
      <c r="J139" s="103"/>
      <c r="K139" s="104"/>
      <c r="L139" s="104"/>
      <c r="M139" s="104"/>
      <c r="N139" s="105"/>
      <c r="O139" s="106"/>
      <c r="P139" s="106"/>
      <c r="Q139" s="84"/>
      <c r="R139" s="85"/>
      <c r="S139" s="572"/>
      <c r="T139" s="572"/>
      <c r="U139" s="572"/>
      <c r="V139" s="107"/>
      <c r="W139" s="108"/>
      <c r="X139" s="572"/>
      <c r="AC139" s="49"/>
      <c r="AD139" s="50"/>
      <c r="AE139" s="51"/>
      <c r="AF139" s="52"/>
      <c r="AG139" s="49"/>
      <c r="AH139" s="50"/>
      <c r="AI139" s="53"/>
      <c r="AJ139" s="52"/>
      <c r="AK139" s="315" t="s">
        <v>215</v>
      </c>
    </row>
    <row r="140" spans="1:37" s="523" customFormat="1" x14ac:dyDescent="0.2">
      <c r="A140" s="115" t="s">
        <v>47</v>
      </c>
      <c r="B140" s="116" t="s">
        <v>40</v>
      </c>
      <c r="C140" s="116" t="s">
        <v>40</v>
      </c>
      <c r="D140" s="116" t="s">
        <v>40</v>
      </c>
      <c r="E140" s="116" t="s">
        <v>40</v>
      </c>
      <c r="F140" s="466"/>
      <c r="G140" s="466"/>
      <c r="H140" s="452" t="s">
        <v>128</v>
      </c>
      <c r="I140" s="451" t="s">
        <v>40</v>
      </c>
      <c r="J140" s="467"/>
      <c r="K140" s="467"/>
      <c r="L140" s="467"/>
      <c r="M140" s="467"/>
      <c r="N140" s="467"/>
      <c r="O140" s="117"/>
      <c r="P140" s="117"/>
      <c r="Q140" s="118"/>
      <c r="R140" s="118"/>
      <c r="S140" s="119"/>
      <c r="T140" s="120"/>
      <c r="U140" s="119"/>
      <c r="V140" s="121"/>
      <c r="W140" s="122"/>
      <c r="X140" s="73"/>
      <c r="Y140" s="60"/>
      <c r="Z140" s="60"/>
      <c r="AA140" s="60"/>
      <c r="AB140" s="60"/>
      <c r="AC140" s="49"/>
      <c r="AD140" s="50"/>
      <c r="AE140" s="51"/>
      <c r="AF140" s="52"/>
      <c r="AG140" s="49"/>
      <c r="AH140" s="50"/>
      <c r="AI140" s="53"/>
      <c r="AJ140" s="52"/>
      <c r="AK140" s="315" t="s">
        <v>215</v>
      </c>
    </row>
    <row r="141" spans="1:37" ht="12.75" customHeight="1" x14ac:dyDescent="0.25">
      <c r="A141" s="164" t="s">
        <v>135</v>
      </c>
      <c r="B141" s="125"/>
      <c r="C141" s="110"/>
      <c r="D141" s="110" t="s">
        <v>52</v>
      </c>
      <c r="E141" s="126"/>
      <c r="F141" s="430">
        <v>6.3</v>
      </c>
      <c r="G141" s="77">
        <v>1.5</v>
      </c>
      <c r="H141" s="431">
        <v>0.66700000000000004</v>
      </c>
      <c r="I141" s="78">
        <v>0.66700000000000004</v>
      </c>
      <c r="J141" s="79">
        <v>2.1669999999999998</v>
      </c>
      <c r="K141" s="80">
        <v>1.3340000000000001</v>
      </c>
      <c r="L141" s="81">
        <v>0</v>
      </c>
      <c r="M141" s="80">
        <v>1.3340000000000001</v>
      </c>
      <c r="N141" s="82"/>
      <c r="O141" s="83"/>
      <c r="P141" s="83"/>
      <c r="Q141" s="84"/>
      <c r="R141" s="85"/>
      <c r="S141" s="566" t="s">
        <v>136</v>
      </c>
      <c r="T141" s="566" t="s">
        <v>137</v>
      </c>
      <c r="U141" s="566"/>
      <c r="V141" s="155">
        <v>57.501598000000001</v>
      </c>
      <c r="W141" s="156">
        <v>107.900312</v>
      </c>
      <c r="X141" s="573" t="s">
        <v>134</v>
      </c>
      <c r="AC141" s="49"/>
      <c r="AD141" s="89"/>
      <c r="AE141" s="51">
        <v>1</v>
      </c>
      <c r="AF141" s="52"/>
      <c r="AG141" s="49"/>
      <c r="AH141" s="50"/>
      <c r="AI141" s="53">
        <v>6.3</v>
      </c>
      <c r="AJ141" s="52"/>
      <c r="AK141" s="315" t="s">
        <v>215</v>
      </c>
    </row>
    <row r="142" spans="1:37" x14ac:dyDescent="0.25">
      <c r="A142" s="164" t="s">
        <v>12</v>
      </c>
      <c r="B142" s="74"/>
      <c r="C142" s="75"/>
      <c r="D142" s="75"/>
      <c r="E142" s="76"/>
      <c r="F142" s="231">
        <v>6.3</v>
      </c>
      <c r="G142" s="376">
        <v>1.4</v>
      </c>
      <c r="H142" s="453"/>
      <c r="I142" s="237"/>
      <c r="J142" s="105"/>
      <c r="K142" s="105"/>
      <c r="L142" s="228"/>
      <c r="M142" s="229"/>
      <c r="N142" s="94">
        <v>2.1669999999999998</v>
      </c>
      <c r="O142" s="95">
        <v>34.396825396825392</v>
      </c>
      <c r="P142" s="96">
        <v>5.1150000000000002</v>
      </c>
      <c r="Q142" s="96">
        <v>4.4480000000000004</v>
      </c>
      <c r="R142" s="97">
        <v>4.4480000000000004</v>
      </c>
      <c r="S142" s="567"/>
      <c r="T142" s="567"/>
      <c r="U142" s="567"/>
      <c r="V142" s="157"/>
      <c r="W142" s="158"/>
      <c r="X142" s="574"/>
      <c r="AC142" s="49"/>
      <c r="AD142" s="50"/>
      <c r="AE142" s="51"/>
      <c r="AF142" s="52"/>
      <c r="AG142" s="49"/>
      <c r="AH142" s="50"/>
      <c r="AI142" s="53"/>
      <c r="AJ142" s="52"/>
      <c r="AK142" s="315" t="s">
        <v>215</v>
      </c>
    </row>
    <row r="143" spans="1:37" s="523" customFormat="1" x14ac:dyDescent="0.2">
      <c r="A143" s="115" t="s">
        <v>54</v>
      </c>
      <c r="B143" s="116" t="s">
        <v>40</v>
      </c>
      <c r="C143" s="116" t="s">
        <v>40</v>
      </c>
      <c r="D143" s="116" t="s">
        <v>40</v>
      </c>
      <c r="E143" s="116" t="s">
        <v>40</v>
      </c>
      <c r="F143" s="466"/>
      <c r="G143" s="473" t="s">
        <v>128</v>
      </c>
      <c r="H143" s="473"/>
      <c r="I143" s="473"/>
      <c r="J143" s="468"/>
      <c r="K143" s="468"/>
      <c r="L143" s="468"/>
      <c r="M143" s="468"/>
      <c r="N143" s="467"/>
      <c r="O143" s="117"/>
      <c r="P143" s="117"/>
      <c r="Q143" s="118"/>
      <c r="R143" s="118"/>
      <c r="S143" s="119"/>
      <c r="T143" s="120"/>
      <c r="U143" s="119"/>
      <c r="V143" s="121"/>
      <c r="W143" s="122"/>
      <c r="X143" s="73"/>
      <c r="Y143" s="60"/>
      <c r="Z143" s="60"/>
      <c r="AA143" s="60"/>
      <c r="AB143" s="60"/>
      <c r="AC143" s="49"/>
      <c r="AD143" s="50"/>
      <c r="AE143" s="51"/>
      <c r="AF143" s="52"/>
      <c r="AG143" s="49"/>
      <c r="AH143" s="50"/>
      <c r="AI143" s="53"/>
      <c r="AJ143" s="52"/>
      <c r="AK143" s="315" t="s">
        <v>215</v>
      </c>
    </row>
    <row r="144" spans="1:37" ht="12.75" customHeight="1" x14ac:dyDescent="0.25">
      <c r="A144" s="226" t="s">
        <v>138</v>
      </c>
      <c r="B144" s="125"/>
      <c r="C144" s="110"/>
      <c r="D144" s="110" t="s">
        <v>4</v>
      </c>
      <c r="E144" s="126"/>
      <c r="F144" s="409">
        <f>F145+F146</f>
        <v>50</v>
      </c>
      <c r="G144" s="165">
        <f>G145+G146</f>
        <v>10.3</v>
      </c>
      <c r="H144" s="436">
        <v>9.4750000000000001E-2</v>
      </c>
      <c r="I144" s="436">
        <v>9.4750000000000001E-2</v>
      </c>
      <c r="J144" s="167">
        <f>G144+I144</f>
        <v>10.39475</v>
      </c>
      <c r="K144" s="168">
        <v>0.98799999999999999</v>
      </c>
      <c r="L144" s="169">
        <v>12.824999999999999</v>
      </c>
      <c r="M144" s="80">
        <f>K144+L144</f>
        <v>13.812999999999999</v>
      </c>
      <c r="N144" s="82"/>
      <c r="O144" s="83"/>
      <c r="P144" s="83"/>
      <c r="Q144" s="84"/>
      <c r="R144" s="85"/>
      <c r="S144" s="570" t="s">
        <v>13</v>
      </c>
      <c r="T144" s="570" t="s">
        <v>139</v>
      </c>
      <c r="U144" s="570" t="s">
        <v>140</v>
      </c>
      <c r="V144" s="86">
        <v>57.758403100000002</v>
      </c>
      <c r="W144" s="87">
        <v>108.1028938</v>
      </c>
      <c r="X144" s="570"/>
      <c r="AC144" s="49"/>
      <c r="AD144" s="50"/>
      <c r="AE144" s="51">
        <v>1</v>
      </c>
      <c r="AF144" s="52"/>
      <c r="AG144" s="49"/>
      <c r="AH144" s="50"/>
      <c r="AI144" s="53">
        <f>F144</f>
        <v>50</v>
      </c>
      <c r="AJ144" s="52"/>
      <c r="AK144" s="315" t="s">
        <v>215</v>
      </c>
    </row>
    <row r="145" spans="1:37" x14ac:dyDescent="0.25">
      <c r="A145" s="238" t="s">
        <v>244</v>
      </c>
      <c r="B145" s="74"/>
      <c r="C145" s="75"/>
      <c r="D145" s="75"/>
      <c r="E145" s="76"/>
      <c r="F145" s="239">
        <v>25</v>
      </c>
      <c r="G145" s="377">
        <v>4.5</v>
      </c>
      <c r="H145" s="413">
        <v>4.3</v>
      </c>
      <c r="I145" s="90"/>
      <c r="J145" s="91"/>
      <c r="K145" s="91"/>
      <c r="L145" s="92"/>
      <c r="M145" s="93"/>
      <c r="N145" s="94">
        <f>J144</f>
        <v>10.39475</v>
      </c>
      <c r="O145" s="95">
        <f>N145/F145*100</f>
        <v>41.579000000000001</v>
      </c>
      <c r="P145" s="96">
        <f>IF(G144&gt;(F145*1.05),0,(F145*1.05)-G144)</f>
        <v>15.95</v>
      </c>
      <c r="Q145" s="96">
        <f>IF(N145&gt;(F145*1.05),0,(F145*1.05)-N145)</f>
        <v>15.85525</v>
      </c>
      <c r="R145" s="97">
        <f>IF(N145&gt;(1.05*F145),0,(F145*1.05)-N145)</f>
        <v>15.85525</v>
      </c>
      <c r="S145" s="571"/>
      <c r="T145" s="571"/>
      <c r="U145" s="571"/>
      <c r="V145" s="98"/>
      <c r="W145" s="99"/>
      <c r="X145" s="571"/>
      <c r="AC145" s="49"/>
      <c r="AD145" s="50"/>
      <c r="AE145" s="51"/>
      <c r="AF145" s="52"/>
      <c r="AG145" s="49"/>
      <c r="AH145" s="50"/>
      <c r="AI145" s="53"/>
      <c r="AJ145" s="52"/>
      <c r="AK145" s="315" t="s">
        <v>215</v>
      </c>
    </row>
    <row r="146" spans="1:37" x14ac:dyDescent="0.25">
      <c r="A146" s="238" t="s">
        <v>245</v>
      </c>
      <c r="B146" s="74"/>
      <c r="C146" s="75"/>
      <c r="D146" s="75"/>
      <c r="E146" s="76"/>
      <c r="F146" s="239">
        <v>25</v>
      </c>
      <c r="G146" s="377">
        <v>5.8</v>
      </c>
      <c r="H146" s="414">
        <v>5.2</v>
      </c>
      <c r="I146" s="102"/>
      <c r="J146" s="103"/>
      <c r="K146" s="104"/>
      <c r="L146" s="104"/>
      <c r="M146" s="104"/>
      <c r="N146" s="105"/>
      <c r="O146" s="106"/>
      <c r="P146" s="106"/>
      <c r="Q146" s="84"/>
      <c r="R146" s="85"/>
      <c r="S146" s="572"/>
      <c r="T146" s="572"/>
      <c r="U146" s="572"/>
      <c r="V146" s="107"/>
      <c r="W146" s="108"/>
      <c r="X146" s="572"/>
      <c r="AC146" s="49"/>
      <c r="AD146" s="50"/>
      <c r="AE146" s="51"/>
      <c r="AF146" s="52"/>
      <c r="AG146" s="49"/>
      <c r="AH146" s="50"/>
      <c r="AI146" s="53"/>
      <c r="AJ146" s="52"/>
      <c r="AK146" s="315" t="s">
        <v>215</v>
      </c>
    </row>
    <row r="147" spans="1:37" x14ac:dyDescent="0.25">
      <c r="A147" s="420"/>
      <c r="B147" s="421"/>
      <c r="C147" s="421"/>
      <c r="D147" s="421"/>
      <c r="E147" s="421"/>
      <c r="F147" s="422"/>
      <c r="G147" s="165">
        <f>G148+G149</f>
        <v>15</v>
      </c>
      <c r="H147" s="411">
        <v>7.3749999999999927E-2</v>
      </c>
      <c r="I147" s="166">
        <v>0.21774999999999992</v>
      </c>
      <c r="J147" s="167">
        <f>G147+I147</f>
        <v>15.217750000000001</v>
      </c>
      <c r="K147" s="168">
        <v>0.98799999999999999</v>
      </c>
      <c r="L147" s="169">
        <v>12.824999999999999</v>
      </c>
      <c r="M147" s="80">
        <f>K147+L147</f>
        <v>13.812999999999999</v>
      </c>
      <c r="N147" s="82"/>
      <c r="O147" s="83"/>
      <c r="P147" s="83"/>
      <c r="Q147" s="84"/>
      <c r="R147" s="85"/>
      <c r="S147" s="400"/>
      <c r="T147" s="400"/>
      <c r="U147" s="400"/>
      <c r="V147" s="401"/>
      <c r="W147" s="402"/>
      <c r="X147" s="403"/>
      <c r="AC147" s="49"/>
      <c r="AD147" s="50"/>
      <c r="AE147" s="51"/>
      <c r="AF147" s="52"/>
      <c r="AG147" s="49"/>
      <c r="AH147" s="50"/>
      <c r="AI147" s="53"/>
      <c r="AJ147" s="52"/>
      <c r="AK147" s="315" t="s">
        <v>215</v>
      </c>
    </row>
    <row r="148" spans="1:37" x14ac:dyDescent="0.25">
      <c r="A148" s="238" t="s">
        <v>242</v>
      </c>
      <c r="B148" s="421"/>
      <c r="C148" s="421"/>
      <c r="D148" s="421"/>
      <c r="E148" s="421"/>
      <c r="F148" s="422">
        <v>25</v>
      </c>
      <c r="G148" s="377">
        <v>7.3</v>
      </c>
      <c r="H148" s="413"/>
      <c r="I148" s="90"/>
      <c r="J148" s="91"/>
      <c r="K148" s="91"/>
      <c r="L148" s="92"/>
      <c r="M148" s="93"/>
      <c r="N148" s="94">
        <f>J147</f>
        <v>15.217750000000001</v>
      </c>
      <c r="O148" s="95">
        <f>O145</f>
        <v>41.579000000000001</v>
      </c>
      <c r="P148" s="96">
        <f>P145</f>
        <v>15.95</v>
      </c>
      <c r="Q148" s="96">
        <f>Q145</f>
        <v>15.85525</v>
      </c>
      <c r="R148" s="97">
        <f>R145</f>
        <v>15.85525</v>
      </c>
      <c r="S148" s="400"/>
      <c r="T148" s="400"/>
      <c r="U148" s="400"/>
      <c r="V148" s="401"/>
      <c r="W148" s="402"/>
      <c r="X148" s="403"/>
      <c r="AC148" s="49"/>
      <c r="AD148" s="50"/>
      <c r="AE148" s="51"/>
      <c r="AF148" s="52"/>
      <c r="AG148" s="49"/>
      <c r="AH148" s="50"/>
      <c r="AI148" s="53"/>
      <c r="AJ148" s="52"/>
      <c r="AK148" s="315" t="s">
        <v>215</v>
      </c>
    </row>
    <row r="149" spans="1:37" x14ac:dyDescent="0.25">
      <c r="A149" s="238" t="s">
        <v>243</v>
      </c>
      <c r="B149" s="421"/>
      <c r="C149" s="421"/>
      <c r="D149" s="421"/>
      <c r="E149" s="421"/>
      <c r="F149" s="422">
        <v>25</v>
      </c>
      <c r="G149" s="377">
        <v>7.7</v>
      </c>
      <c r="H149" s="414"/>
      <c r="I149" s="102"/>
      <c r="J149" s="103"/>
      <c r="K149" s="104"/>
      <c r="L149" s="104"/>
      <c r="M149" s="104"/>
      <c r="N149" s="105"/>
      <c r="O149" s="106"/>
      <c r="P149" s="106"/>
      <c r="Q149" s="84"/>
      <c r="R149" s="85"/>
      <c r="S149" s="400"/>
      <c r="T149" s="400"/>
      <c r="U149" s="400"/>
      <c r="V149" s="401"/>
      <c r="W149" s="402"/>
      <c r="X149" s="403"/>
      <c r="AC149" s="49"/>
      <c r="AD149" s="50"/>
      <c r="AE149" s="51"/>
      <c r="AF149" s="52"/>
      <c r="AG149" s="49"/>
      <c r="AH149" s="50"/>
      <c r="AI149" s="53"/>
      <c r="AJ149" s="52"/>
      <c r="AK149" s="315" t="s">
        <v>215</v>
      </c>
    </row>
    <row r="150" spans="1:37" s="523" customFormat="1" x14ac:dyDescent="0.2">
      <c r="A150" s="240" t="s">
        <v>56</v>
      </c>
      <c r="B150" s="241" t="s">
        <v>40</v>
      </c>
      <c r="C150" s="241" t="s">
        <v>40</v>
      </c>
      <c r="D150" s="241" t="s">
        <v>40</v>
      </c>
      <c r="E150" s="241" t="s">
        <v>40</v>
      </c>
      <c r="F150" s="142"/>
      <c r="G150" s="142"/>
      <c r="H150" s="429" t="s">
        <v>141</v>
      </c>
      <c r="I150" s="144" t="s">
        <v>40</v>
      </c>
      <c r="J150" s="143"/>
      <c r="K150" s="143"/>
      <c r="L150" s="143"/>
      <c r="M150" s="143"/>
      <c r="N150" s="143"/>
      <c r="O150" s="145"/>
      <c r="P150" s="145"/>
      <c r="Q150" s="146"/>
      <c r="R150" s="146"/>
      <c r="S150" s="149"/>
      <c r="T150" s="148"/>
      <c r="U150" s="149"/>
      <c r="V150" s="150"/>
      <c r="W150" s="151"/>
      <c r="X150" s="73"/>
      <c r="Y150" s="60"/>
      <c r="Z150" s="60"/>
      <c r="AA150" s="60"/>
      <c r="AB150" s="60"/>
      <c r="AC150" s="49"/>
      <c r="AD150" s="50"/>
      <c r="AE150" s="51"/>
      <c r="AF150" s="52"/>
      <c r="AG150" s="49"/>
      <c r="AH150" s="50"/>
      <c r="AI150" s="53"/>
      <c r="AJ150" s="52"/>
      <c r="AK150" s="315" t="s">
        <v>215</v>
      </c>
    </row>
    <row r="151" spans="1:37" ht="14.25" customHeight="1" x14ac:dyDescent="0.25">
      <c r="A151" s="242" t="s">
        <v>142</v>
      </c>
      <c r="B151" s="152"/>
      <c r="C151" s="153"/>
      <c r="D151" s="153"/>
      <c r="E151" s="154" t="s">
        <v>3</v>
      </c>
      <c r="F151" s="455">
        <v>12.6</v>
      </c>
      <c r="G151" s="165">
        <v>1.9</v>
      </c>
      <c r="H151" s="436">
        <v>0</v>
      </c>
      <c r="I151" s="166">
        <v>0</v>
      </c>
      <c r="J151" s="167">
        <v>1.9</v>
      </c>
      <c r="K151" s="168">
        <v>0</v>
      </c>
      <c r="L151" s="169">
        <v>4.5179999999999998</v>
      </c>
      <c r="M151" s="80">
        <v>4.5179999999999998</v>
      </c>
      <c r="N151" s="82"/>
      <c r="O151" s="83"/>
      <c r="P151" s="83"/>
      <c r="Q151" s="84"/>
      <c r="R151" s="85"/>
      <c r="S151" s="570" t="s">
        <v>136</v>
      </c>
      <c r="T151" s="570" t="s">
        <v>143</v>
      </c>
      <c r="U151" s="570"/>
      <c r="V151" s="86">
        <v>57.854981899999999</v>
      </c>
      <c r="W151" s="87">
        <v>108.3742046</v>
      </c>
      <c r="X151" s="570" t="s">
        <v>134</v>
      </c>
      <c r="AC151" s="49"/>
      <c r="AD151" s="50"/>
      <c r="AE151" s="51"/>
      <c r="AF151" s="52">
        <v>1</v>
      </c>
      <c r="AG151" s="49"/>
      <c r="AH151" s="50"/>
      <c r="AI151" s="53"/>
      <c r="AJ151" s="52">
        <v>12.6</v>
      </c>
      <c r="AK151" s="315" t="s">
        <v>215</v>
      </c>
    </row>
    <row r="152" spans="1:37" x14ac:dyDescent="0.2">
      <c r="A152" s="243" t="s">
        <v>12</v>
      </c>
      <c r="B152" s="74"/>
      <c r="C152" s="75"/>
      <c r="D152" s="75"/>
      <c r="E152" s="76"/>
      <c r="F152" s="193">
        <v>6.3</v>
      </c>
      <c r="G152" s="113">
        <v>0</v>
      </c>
      <c r="H152" s="433"/>
      <c r="I152" s="90"/>
      <c r="J152" s="91"/>
      <c r="K152" s="91"/>
      <c r="L152" s="92"/>
      <c r="M152" s="93"/>
      <c r="N152" s="94">
        <v>1.9</v>
      </c>
      <c r="O152" s="95">
        <v>30.158730158730158</v>
      </c>
      <c r="P152" s="96">
        <v>4.7149999999999999</v>
      </c>
      <c r="Q152" s="96">
        <v>4.7149999999999999</v>
      </c>
      <c r="R152" s="97">
        <v>4.7149999999999999</v>
      </c>
      <c r="S152" s="571"/>
      <c r="T152" s="571"/>
      <c r="U152" s="571"/>
      <c r="V152" s="98"/>
      <c r="W152" s="99"/>
      <c r="X152" s="571"/>
      <c r="AC152" s="49"/>
      <c r="AD152" s="50"/>
      <c r="AE152" s="51"/>
      <c r="AF152" s="52"/>
      <c r="AG152" s="49"/>
      <c r="AH152" s="50"/>
      <c r="AI152" s="53"/>
      <c r="AJ152" s="52"/>
      <c r="AK152" s="315" t="s">
        <v>215</v>
      </c>
    </row>
    <row r="153" spans="1:37" x14ac:dyDescent="0.25">
      <c r="A153" s="198" t="s">
        <v>9</v>
      </c>
      <c r="B153" s="74"/>
      <c r="C153" s="75"/>
      <c r="D153" s="75"/>
      <c r="E153" s="76"/>
      <c r="F153" s="193">
        <v>6.3</v>
      </c>
      <c r="G153" s="378">
        <v>2.4</v>
      </c>
      <c r="H153" s="440"/>
      <c r="I153" s="102"/>
      <c r="J153" s="103"/>
      <c r="K153" s="104"/>
      <c r="L153" s="104"/>
      <c r="M153" s="104"/>
      <c r="N153" s="105"/>
      <c r="O153" s="106"/>
      <c r="P153" s="106"/>
      <c r="Q153" s="84"/>
      <c r="R153" s="85"/>
      <c r="S153" s="572"/>
      <c r="T153" s="572"/>
      <c r="U153" s="572"/>
      <c r="V153" s="107"/>
      <c r="W153" s="108"/>
      <c r="X153" s="572"/>
      <c r="AC153" s="49"/>
      <c r="AD153" s="50"/>
      <c r="AE153" s="51"/>
      <c r="AF153" s="52"/>
      <c r="AG153" s="49"/>
      <c r="AH153" s="50"/>
      <c r="AI153" s="53"/>
      <c r="AJ153" s="52"/>
      <c r="AK153" s="315" t="s">
        <v>215</v>
      </c>
    </row>
    <row r="154" spans="1:37" s="523" customFormat="1" x14ac:dyDescent="0.2">
      <c r="A154" s="140" t="s">
        <v>56</v>
      </c>
      <c r="B154" s="141" t="s">
        <v>40</v>
      </c>
      <c r="C154" s="141" t="s">
        <v>40</v>
      </c>
      <c r="D154" s="141" t="s">
        <v>40</v>
      </c>
      <c r="E154" s="141" t="s">
        <v>40</v>
      </c>
      <c r="F154" s="142"/>
      <c r="G154" s="142"/>
      <c r="H154" s="429" t="s">
        <v>141</v>
      </c>
      <c r="I154" s="144" t="s">
        <v>40</v>
      </c>
      <c r="J154" s="143"/>
      <c r="K154" s="143"/>
      <c r="L154" s="143"/>
      <c r="M154" s="143"/>
      <c r="N154" s="143"/>
      <c r="O154" s="145"/>
      <c r="P154" s="145"/>
      <c r="Q154" s="146"/>
      <c r="R154" s="146"/>
      <c r="S154" s="149"/>
      <c r="T154" s="148"/>
      <c r="U154" s="149"/>
      <c r="V154" s="150"/>
      <c r="W154" s="151"/>
      <c r="X154" s="73"/>
      <c r="Y154" s="60"/>
      <c r="Z154" s="60"/>
      <c r="AA154" s="60"/>
      <c r="AB154" s="60"/>
      <c r="AC154" s="49"/>
      <c r="AD154" s="50"/>
      <c r="AE154" s="51"/>
      <c r="AF154" s="52"/>
      <c r="AG154" s="49"/>
      <c r="AH154" s="50"/>
      <c r="AI154" s="53"/>
      <c r="AJ154" s="52"/>
      <c r="AK154" s="315" t="s">
        <v>215</v>
      </c>
    </row>
    <row r="155" spans="1:37" ht="14.25" customHeight="1" x14ac:dyDescent="0.25">
      <c r="A155" s="238" t="s">
        <v>144</v>
      </c>
      <c r="B155" s="152"/>
      <c r="C155" s="153"/>
      <c r="D155" s="153"/>
      <c r="E155" s="154" t="s">
        <v>63</v>
      </c>
      <c r="F155" s="435">
        <v>4.3</v>
      </c>
      <c r="G155" s="165">
        <v>0.89999999999999991</v>
      </c>
      <c r="H155" s="436">
        <v>0.16400000000000001</v>
      </c>
      <c r="I155" s="166">
        <v>0.17899999999999999</v>
      </c>
      <c r="J155" s="167">
        <v>1.079</v>
      </c>
      <c r="K155" s="168">
        <v>2.0419999999999998</v>
      </c>
      <c r="L155" s="169">
        <v>0</v>
      </c>
      <c r="M155" s="80">
        <v>2.0419999999999998</v>
      </c>
      <c r="N155" s="82"/>
      <c r="O155" s="83"/>
      <c r="P155" s="83"/>
      <c r="Q155" s="84"/>
      <c r="R155" s="85"/>
      <c r="S155" s="570" t="s">
        <v>136</v>
      </c>
      <c r="T155" s="570" t="s">
        <v>145</v>
      </c>
      <c r="U155" s="570"/>
      <c r="V155" s="86">
        <v>57.948250799999997</v>
      </c>
      <c r="W155" s="87">
        <v>108.47737309999999</v>
      </c>
      <c r="X155" s="570" t="s">
        <v>134</v>
      </c>
      <c r="AC155" s="49"/>
      <c r="AD155" s="50"/>
      <c r="AE155" s="51"/>
      <c r="AF155" s="52">
        <v>1</v>
      </c>
      <c r="AG155" s="49"/>
      <c r="AH155" s="50"/>
      <c r="AI155" s="53"/>
      <c r="AJ155" s="52">
        <v>4.3</v>
      </c>
      <c r="AK155" s="315" t="s">
        <v>215</v>
      </c>
    </row>
    <row r="156" spans="1:37" x14ac:dyDescent="0.2">
      <c r="A156" s="198" t="s">
        <v>12</v>
      </c>
      <c r="B156" s="74"/>
      <c r="C156" s="75"/>
      <c r="D156" s="75"/>
      <c r="E156" s="76"/>
      <c r="F156" s="193">
        <v>2.5</v>
      </c>
      <c r="G156" s="381">
        <v>0.7</v>
      </c>
      <c r="H156" s="433"/>
      <c r="I156" s="90"/>
      <c r="J156" s="91"/>
      <c r="K156" s="91"/>
      <c r="L156" s="92"/>
      <c r="M156" s="93"/>
      <c r="N156" s="94">
        <v>1.079</v>
      </c>
      <c r="O156" s="95">
        <v>43.16</v>
      </c>
      <c r="P156" s="96">
        <v>1.7250000000000001</v>
      </c>
      <c r="Q156" s="96">
        <v>1.546</v>
      </c>
      <c r="R156" s="97">
        <v>1.546</v>
      </c>
      <c r="S156" s="571"/>
      <c r="T156" s="571"/>
      <c r="U156" s="571"/>
      <c r="V156" s="98"/>
      <c r="W156" s="99"/>
      <c r="X156" s="571"/>
      <c r="AC156" s="49"/>
      <c r="AD156" s="50"/>
      <c r="AE156" s="51"/>
      <c r="AF156" s="52"/>
      <c r="AG156" s="49"/>
      <c r="AH156" s="50"/>
      <c r="AI156" s="53"/>
      <c r="AJ156" s="52"/>
      <c r="AK156" s="315" t="s">
        <v>215</v>
      </c>
    </row>
    <row r="157" spans="1:37" x14ac:dyDescent="0.2">
      <c r="A157" s="198" t="s">
        <v>9</v>
      </c>
      <c r="B157" s="74"/>
      <c r="C157" s="75"/>
      <c r="D157" s="75"/>
      <c r="E157" s="76"/>
      <c r="F157" s="193">
        <v>1.8</v>
      </c>
      <c r="G157" s="381">
        <v>0.2</v>
      </c>
      <c r="H157" s="440"/>
      <c r="I157" s="102"/>
      <c r="J157" s="103"/>
      <c r="K157" s="104"/>
      <c r="L157" s="104"/>
      <c r="M157" s="104"/>
      <c r="N157" s="105"/>
      <c r="O157" s="106"/>
      <c r="P157" s="106"/>
      <c r="Q157" s="84"/>
      <c r="R157" s="85"/>
      <c r="S157" s="572"/>
      <c r="T157" s="572"/>
      <c r="U157" s="572"/>
      <c r="V157" s="107"/>
      <c r="W157" s="108"/>
      <c r="X157" s="572"/>
      <c r="AC157" s="49"/>
      <c r="AD157" s="50"/>
      <c r="AE157" s="51"/>
      <c r="AF157" s="52"/>
      <c r="AG157" s="49"/>
      <c r="AH157" s="50"/>
      <c r="AI157" s="53"/>
      <c r="AJ157" s="52"/>
      <c r="AK157" s="315" t="s">
        <v>215</v>
      </c>
    </row>
    <row r="158" spans="1:37" s="523" customFormat="1" x14ac:dyDescent="0.2">
      <c r="A158" s="140" t="s">
        <v>56</v>
      </c>
      <c r="B158" s="141" t="s">
        <v>40</v>
      </c>
      <c r="C158" s="141" t="s">
        <v>40</v>
      </c>
      <c r="D158" s="141" t="s">
        <v>40</v>
      </c>
      <c r="E158" s="141" t="s">
        <v>40</v>
      </c>
      <c r="F158" s="142"/>
      <c r="G158" s="142"/>
      <c r="H158" s="429" t="s">
        <v>141</v>
      </c>
      <c r="I158" s="144" t="s">
        <v>40</v>
      </c>
      <c r="J158" s="143"/>
      <c r="K158" s="143"/>
      <c r="L158" s="143"/>
      <c r="M158" s="143"/>
      <c r="N158" s="143"/>
      <c r="O158" s="145"/>
      <c r="P158" s="145"/>
      <c r="Q158" s="146"/>
      <c r="R158" s="146"/>
      <c r="S158" s="149"/>
      <c r="T158" s="148"/>
      <c r="U158" s="149"/>
      <c r="V158" s="150"/>
      <c r="W158" s="151"/>
      <c r="X158" s="73"/>
      <c r="Y158" s="60"/>
      <c r="Z158" s="60"/>
      <c r="AA158" s="60"/>
      <c r="AB158" s="60"/>
      <c r="AC158" s="49"/>
      <c r="AD158" s="50"/>
      <c r="AE158" s="51"/>
      <c r="AF158" s="52"/>
      <c r="AG158" s="49"/>
      <c r="AH158" s="50"/>
      <c r="AI158" s="53"/>
      <c r="AJ158" s="52"/>
      <c r="AK158" s="315" t="s">
        <v>215</v>
      </c>
    </row>
    <row r="159" spans="1:37" ht="14.25" customHeight="1" x14ac:dyDescent="0.25">
      <c r="A159" s="198" t="s">
        <v>146</v>
      </c>
      <c r="B159" s="152"/>
      <c r="C159" s="153"/>
      <c r="D159" s="153"/>
      <c r="E159" s="154" t="s">
        <v>63</v>
      </c>
      <c r="F159" s="435">
        <v>2</v>
      </c>
      <c r="G159" s="165">
        <v>0.30000000000000004</v>
      </c>
      <c r="H159" s="436">
        <v>0</v>
      </c>
      <c r="I159" s="166">
        <v>0</v>
      </c>
      <c r="J159" s="167">
        <v>0.30000000000000004</v>
      </c>
      <c r="K159" s="168">
        <v>1.0860000000000001</v>
      </c>
      <c r="L159" s="169">
        <v>0</v>
      </c>
      <c r="M159" s="80">
        <v>1.0860000000000001</v>
      </c>
      <c r="N159" s="82"/>
      <c r="O159" s="83"/>
      <c r="P159" s="83"/>
      <c r="Q159" s="84"/>
      <c r="R159" s="85"/>
      <c r="S159" s="570" t="s">
        <v>136</v>
      </c>
      <c r="T159" s="570" t="s">
        <v>147</v>
      </c>
      <c r="U159" s="570"/>
      <c r="V159" s="86">
        <v>58.134425700000001</v>
      </c>
      <c r="W159" s="87">
        <v>108.85502820000001</v>
      </c>
      <c r="X159" s="570" t="s">
        <v>134</v>
      </c>
      <c r="AC159" s="49"/>
      <c r="AD159" s="50"/>
      <c r="AE159" s="51"/>
      <c r="AF159" s="52">
        <v>1</v>
      </c>
      <c r="AG159" s="49"/>
      <c r="AH159" s="50"/>
      <c r="AI159" s="53"/>
      <c r="AJ159" s="52">
        <v>2</v>
      </c>
      <c r="AK159" s="315" t="s">
        <v>215</v>
      </c>
    </row>
    <row r="160" spans="1:37" x14ac:dyDescent="0.25">
      <c r="A160" s="198" t="s">
        <v>12</v>
      </c>
      <c r="B160" s="74"/>
      <c r="C160" s="75"/>
      <c r="D160" s="75"/>
      <c r="E160" s="76"/>
      <c r="F160" s="193">
        <v>1</v>
      </c>
      <c r="G160" s="378">
        <v>0.1</v>
      </c>
      <c r="H160" s="433"/>
      <c r="I160" s="90"/>
      <c r="J160" s="91"/>
      <c r="K160" s="91"/>
      <c r="L160" s="92"/>
      <c r="M160" s="93"/>
      <c r="N160" s="94">
        <v>0.30000000000000004</v>
      </c>
      <c r="O160" s="95">
        <v>30.000000000000004</v>
      </c>
      <c r="P160" s="96">
        <v>0.75</v>
      </c>
      <c r="Q160" s="96">
        <v>0.75</v>
      </c>
      <c r="R160" s="97">
        <v>0.75</v>
      </c>
      <c r="S160" s="571"/>
      <c r="T160" s="571"/>
      <c r="U160" s="571"/>
      <c r="V160" s="98"/>
      <c r="W160" s="99"/>
      <c r="X160" s="571"/>
      <c r="AC160" s="49"/>
      <c r="AD160" s="50"/>
      <c r="AE160" s="51"/>
      <c r="AF160" s="52"/>
      <c r="AG160" s="49"/>
      <c r="AH160" s="50"/>
      <c r="AI160" s="53"/>
      <c r="AJ160" s="52"/>
      <c r="AK160" s="315" t="s">
        <v>215</v>
      </c>
    </row>
    <row r="161" spans="1:37" x14ac:dyDescent="0.25">
      <c r="A161" s="198" t="s">
        <v>9</v>
      </c>
      <c r="B161" s="74"/>
      <c r="C161" s="75"/>
      <c r="D161" s="75"/>
      <c r="E161" s="76"/>
      <c r="F161" s="193">
        <v>1</v>
      </c>
      <c r="G161" s="378">
        <v>0.1</v>
      </c>
      <c r="H161" s="440"/>
      <c r="I161" s="102"/>
      <c r="J161" s="103"/>
      <c r="K161" s="104"/>
      <c r="L161" s="104"/>
      <c r="M161" s="104"/>
      <c r="N161" s="105"/>
      <c r="O161" s="106"/>
      <c r="P161" s="106"/>
      <c r="Q161" s="84"/>
      <c r="R161" s="85"/>
      <c r="S161" s="572"/>
      <c r="T161" s="572"/>
      <c r="U161" s="572"/>
      <c r="V161" s="107"/>
      <c r="W161" s="108"/>
      <c r="X161" s="572"/>
      <c r="AC161" s="49"/>
      <c r="AD161" s="50"/>
      <c r="AE161" s="51"/>
      <c r="AF161" s="52"/>
      <c r="AG161" s="49"/>
      <c r="AH161" s="50"/>
      <c r="AI161" s="53"/>
      <c r="AJ161" s="52"/>
      <c r="AK161" s="315" t="s">
        <v>215</v>
      </c>
    </row>
    <row r="162" spans="1:37" s="523" customFormat="1" x14ac:dyDescent="0.2">
      <c r="A162" s="140" t="s">
        <v>56</v>
      </c>
      <c r="B162" s="141" t="s">
        <v>40</v>
      </c>
      <c r="C162" s="141" t="s">
        <v>40</v>
      </c>
      <c r="D162" s="141" t="s">
        <v>40</v>
      </c>
      <c r="E162" s="141" t="s">
        <v>40</v>
      </c>
      <c r="F162" s="142"/>
      <c r="G162" s="142"/>
      <c r="H162" s="429" t="s">
        <v>141</v>
      </c>
      <c r="I162" s="144" t="s">
        <v>40</v>
      </c>
      <c r="J162" s="143"/>
      <c r="K162" s="143"/>
      <c r="L162" s="143"/>
      <c r="M162" s="143"/>
      <c r="N162" s="143"/>
      <c r="O162" s="145"/>
      <c r="P162" s="145"/>
      <c r="Q162" s="146"/>
      <c r="R162" s="146"/>
      <c r="S162" s="149"/>
      <c r="T162" s="148"/>
      <c r="U162" s="149"/>
      <c r="V162" s="150"/>
      <c r="W162" s="151"/>
      <c r="X162" s="73"/>
      <c r="Y162" s="60"/>
      <c r="Z162" s="60"/>
      <c r="AA162" s="60"/>
      <c r="AB162" s="60"/>
      <c r="AC162" s="49"/>
      <c r="AD162" s="50"/>
      <c r="AE162" s="51"/>
      <c r="AF162" s="52"/>
      <c r="AG162" s="49"/>
      <c r="AH162" s="50"/>
      <c r="AI162" s="53"/>
      <c r="AJ162" s="52"/>
      <c r="AK162" s="315" t="s">
        <v>215</v>
      </c>
    </row>
    <row r="163" spans="1:37" ht="14.25" customHeight="1" x14ac:dyDescent="0.25">
      <c r="A163" s="198" t="s">
        <v>148</v>
      </c>
      <c r="B163" s="152"/>
      <c r="C163" s="153"/>
      <c r="D163" s="153"/>
      <c r="E163" s="154" t="s">
        <v>63</v>
      </c>
      <c r="F163" s="193">
        <v>0.4</v>
      </c>
      <c r="G163" s="378">
        <v>0.1</v>
      </c>
      <c r="H163" s="436">
        <v>0</v>
      </c>
      <c r="I163" s="166">
        <v>0</v>
      </c>
      <c r="J163" s="167">
        <v>0.1</v>
      </c>
      <c r="K163" s="168">
        <v>0.113</v>
      </c>
      <c r="L163" s="169">
        <v>0</v>
      </c>
      <c r="M163" s="80">
        <v>0.113</v>
      </c>
      <c r="N163" s="82"/>
      <c r="O163" s="83"/>
      <c r="P163" s="83"/>
      <c r="Q163" s="84"/>
      <c r="R163" s="85"/>
      <c r="S163" s="566" t="s">
        <v>136</v>
      </c>
      <c r="T163" s="566" t="s">
        <v>149</v>
      </c>
      <c r="U163" s="566"/>
      <c r="V163" s="155" t="s">
        <v>150</v>
      </c>
      <c r="W163" s="156" t="s">
        <v>151</v>
      </c>
      <c r="X163" s="570" t="s">
        <v>134</v>
      </c>
      <c r="AC163" s="49"/>
      <c r="AD163" s="50"/>
      <c r="AE163" s="51"/>
      <c r="AF163" s="52">
        <v>1</v>
      </c>
      <c r="AG163" s="49"/>
      <c r="AH163" s="50"/>
      <c r="AI163" s="53"/>
      <c r="AJ163" s="52">
        <v>0.4</v>
      </c>
      <c r="AK163" s="315" t="s">
        <v>215</v>
      </c>
    </row>
    <row r="164" spans="1:37" x14ac:dyDescent="0.25">
      <c r="A164" s="198" t="s">
        <v>12</v>
      </c>
      <c r="B164" s="74"/>
      <c r="C164" s="75"/>
      <c r="D164" s="75"/>
      <c r="E164" s="76"/>
      <c r="F164" s="193">
        <v>0.4</v>
      </c>
      <c r="G164" s="378">
        <v>0.04</v>
      </c>
      <c r="H164" s="433"/>
      <c r="I164" s="90"/>
      <c r="J164" s="91"/>
      <c r="K164" s="91"/>
      <c r="L164" s="92"/>
      <c r="M164" s="93"/>
      <c r="N164" s="94">
        <v>0.1</v>
      </c>
      <c r="O164" s="95">
        <v>25</v>
      </c>
      <c r="P164" s="96">
        <v>0.32000000000000006</v>
      </c>
      <c r="Q164" s="96">
        <v>0.32000000000000006</v>
      </c>
      <c r="R164" s="97">
        <v>0.32000000000000006</v>
      </c>
      <c r="S164" s="567"/>
      <c r="T164" s="567"/>
      <c r="U164" s="567"/>
      <c r="V164" s="157"/>
      <c r="W164" s="158"/>
      <c r="X164" s="572"/>
      <c r="AC164" s="49"/>
      <c r="AD164" s="50"/>
      <c r="AE164" s="51"/>
      <c r="AF164" s="52"/>
      <c r="AG164" s="49"/>
      <c r="AH164" s="50"/>
      <c r="AI164" s="53"/>
      <c r="AJ164" s="52"/>
      <c r="AK164" s="315" t="s">
        <v>215</v>
      </c>
    </row>
    <row r="165" spans="1:37" s="523" customFormat="1" x14ac:dyDescent="0.2">
      <c r="A165" s="140" t="s">
        <v>56</v>
      </c>
      <c r="B165" s="141" t="s">
        <v>40</v>
      </c>
      <c r="C165" s="141" t="s">
        <v>40</v>
      </c>
      <c r="D165" s="141" t="s">
        <v>40</v>
      </c>
      <c r="E165" s="141" t="s">
        <v>40</v>
      </c>
      <c r="F165" s="142"/>
      <c r="G165" s="142"/>
      <c r="H165" s="429" t="s">
        <v>141</v>
      </c>
      <c r="I165" s="144" t="s">
        <v>40</v>
      </c>
      <c r="J165" s="143"/>
      <c r="K165" s="143"/>
      <c r="L165" s="143"/>
      <c r="M165" s="143"/>
      <c r="N165" s="143"/>
      <c r="O165" s="145"/>
      <c r="P165" s="145"/>
      <c r="Q165" s="146"/>
      <c r="R165" s="146"/>
      <c r="S165" s="149"/>
      <c r="T165" s="148"/>
      <c r="U165" s="149"/>
      <c r="V165" s="150"/>
      <c r="W165" s="151"/>
      <c r="X165" s="73"/>
      <c r="Y165" s="60"/>
      <c r="Z165" s="60"/>
      <c r="AA165" s="60"/>
      <c r="AB165" s="60"/>
      <c r="AC165" s="49"/>
      <c r="AD165" s="50"/>
      <c r="AE165" s="51"/>
      <c r="AF165" s="52"/>
      <c r="AG165" s="49"/>
      <c r="AH165" s="50"/>
      <c r="AI165" s="53"/>
      <c r="AJ165" s="52"/>
      <c r="AK165" s="315" t="s">
        <v>215</v>
      </c>
    </row>
    <row r="166" spans="1:37" s="523" customFormat="1" ht="14.25" customHeight="1" x14ac:dyDescent="0.25">
      <c r="A166" s="198" t="s">
        <v>152</v>
      </c>
      <c r="B166" s="152"/>
      <c r="C166" s="153"/>
      <c r="D166" s="153"/>
      <c r="E166" s="154" t="s">
        <v>63</v>
      </c>
      <c r="F166" s="435">
        <v>8</v>
      </c>
      <c r="G166" s="165">
        <v>0.2</v>
      </c>
      <c r="H166" s="436">
        <v>1.5000000000000013E-2</v>
      </c>
      <c r="I166" s="166">
        <v>1.5000000000000013E-2</v>
      </c>
      <c r="J166" s="167">
        <v>0.21500000000000002</v>
      </c>
      <c r="K166" s="168">
        <v>1.1499999999999999</v>
      </c>
      <c r="L166" s="169">
        <v>0</v>
      </c>
      <c r="M166" s="80">
        <v>1.1499999999999999</v>
      </c>
      <c r="N166" s="82"/>
      <c r="O166" s="83"/>
      <c r="P166" s="83"/>
      <c r="Q166" s="84"/>
      <c r="R166" s="85"/>
      <c r="S166" s="570" t="s">
        <v>136</v>
      </c>
      <c r="T166" s="570" t="s">
        <v>153</v>
      </c>
      <c r="U166" s="570"/>
      <c r="V166" s="86">
        <v>58.208479699999998</v>
      </c>
      <c r="W166" s="87">
        <v>108.96763799999999</v>
      </c>
      <c r="X166" s="570"/>
      <c r="Y166" s="60"/>
      <c r="Z166" s="60"/>
      <c r="AA166" s="60"/>
      <c r="AB166" s="60"/>
      <c r="AC166" s="49"/>
      <c r="AD166" s="50"/>
      <c r="AE166" s="51"/>
      <c r="AF166" s="52">
        <v>1</v>
      </c>
      <c r="AG166" s="49"/>
      <c r="AH166" s="50"/>
      <c r="AI166" s="53"/>
      <c r="AJ166" s="52">
        <v>8</v>
      </c>
      <c r="AK166" s="315" t="s">
        <v>215</v>
      </c>
    </row>
    <row r="167" spans="1:37" x14ac:dyDescent="0.25">
      <c r="A167" s="198" t="s">
        <v>12</v>
      </c>
      <c r="B167" s="74"/>
      <c r="C167" s="75"/>
      <c r="D167" s="75"/>
      <c r="E167" s="76"/>
      <c r="F167" s="193">
        <v>4</v>
      </c>
      <c r="G167" s="378">
        <v>0.1</v>
      </c>
      <c r="H167" s="433"/>
      <c r="I167" s="90"/>
      <c r="J167" s="91"/>
      <c r="K167" s="91"/>
      <c r="L167" s="92"/>
      <c r="M167" s="93"/>
      <c r="N167" s="94">
        <v>0.21500000000000002</v>
      </c>
      <c r="O167" s="95">
        <v>5.3750000000000009</v>
      </c>
      <c r="P167" s="96">
        <v>4</v>
      </c>
      <c r="Q167" s="96">
        <v>3.9850000000000003</v>
      </c>
      <c r="R167" s="97">
        <v>3.9850000000000003</v>
      </c>
      <c r="S167" s="571"/>
      <c r="T167" s="571"/>
      <c r="U167" s="571"/>
      <c r="V167" s="98"/>
      <c r="W167" s="99"/>
      <c r="X167" s="571"/>
      <c r="AC167" s="49"/>
      <c r="AD167" s="50"/>
      <c r="AE167" s="51"/>
      <c r="AF167" s="52"/>
      <c r="AG167" s="49"/>
      <c r="AH167" s="50"/>
      <c r="AI167" s="53"/>
      <c r="AJ167" s="52"/>
      <c r="AK167" s="315" t="s">
        <v>215</v>
      </c>
    </row>
    <row r="168" spans="1:37" x14ac:dyDescent="0.25">
      <c r="A168" s="198" t="s">
        <v>9</v>
      </c>
      <c r="B168" s="74"/>
      <c r="C168" s="75"/>
      <c r="D168" s="75"/>
      <c r="E168" s="76"/>
      <c r="F168" s="193">
        <v>4</v>
      </c>
      <c r="G168" s="378">
        <v>0.1</v>
      </c>
      <c r="H168" s="440"/>
      <c r="I168" s="102"/>
      <c r="J168" s="103"/>
      <c r="K168" s="104"/>
      <c r="L168" s="104"/>
      <c r="M168" s="104"/>
      <c r="N168" s="105"/>
      <c r="O168" s="106"/>
      <c r="P168" s="106"/>
      <c r="Q168" s="84"/>
      <c r="R168" s="85"/>
      <c r="S168" s="572"/>
      <c r="T168" s="572"/>
      <c r="U168" s="572"/>
      <c r="V168" s="107"/>
      <c r="W168" s="108"/>
      <c r="X168" s="572"/>
      <c r="AC168" s="49"/>
      <c r="AD168" s="50"/>
      <c r="AE168" s="51"/>
      <c r="AF168" s="52"/>
      <c r="AG168" s="49"/>
      <c r="AH168" s="50"/>
      <c r="AI168" s="53"/>
      <c r="AJ168" s="52"/>
      <c r="AK168" s="315" t="s">
        <v>215</v>
      </c>
    </row>
    <row r="169" spans="1:37" s="523" customFormat="1" x14ac:dyDescent="0.2">
      <c r="A169" s="61" t="s">
        <v>119</v>
      </c>
      <c r="B169" s="63" t="s">
        <v>40</v>
      </c>
      <c r="C169" s="63" t="s">
        <v>40</v>
      </c>
      <c r="D169" s="63" t="s">
        <v>40</v>
      </c>
      <c r="E169" s="63" t="s">
        <v>40</v>
      </c>
      <c r="F169" s="63" t="s">
        <v>40</v>
      </c>
      <c r="G169" s="374"/>
      <c r="H169" s="434"/>
      <c r="I169" s="65" t="s">
        <v>40</v>
      </c>
      <c r="J169" s="64"/>
      <c r="K169" s="64"/>
      <c r="L169" s="64"/>
      <c r="M169" s="64"/>
      <c r="N169" s="64"/>
      <c r="O169" s="66"/>
      <c r="P169" s="66"/>
      <c r="Q169" s="67"/>
      <c r="R169" s="67"/>
      <c r="S169" s="70"/>
      <c r="T169" s="69"/>
      <c r="U169" s="70"/>
      <c r="V169" s="71"/>
      <c r="W169" s="72"/>
      <c r="X169" s="73"/>
      <c r="Y169" s="60"/>
      <c r="Z169" s="60"/>
      <c r="AA169" s="60"/>
      <c r="AB169" s="60"/>
      <c r="AC169" s="49"/>
      <c r="AD169" s="50"/>
      <c r="AE169" s="51"/>
      <c r="AF169" s="52"/>
      <c r="AG169" s="49"/>
      <c r="AH169" s="50"/>
      <c r="AI169" s="53"/>
      <c r="AJ169" s="52"/>
      <c r="AK169" s="315" t="s">
        <v>215</v>
      </c>
    </row>
    <row r="170" spans="1:37" s="523" customFormat="1" ht="12.75" customHeight="1" x14ac:dyDescent="0.25">
      <c r="A170" s="244" t="s">
        <v>277</v>
      </c>
      <c r="B170" s="74"/>
      <c r="C170" s="110" t="s">
        <v>278</v>
      </c>
      <c r="D170" s="75"/>
      <c r="E170" s="76"/>
      <c r="F170" s="435">
        <v>126</v>
      </c>
      <c r="G170" s="165">
        <v>31.8</v>
      </c>
      <c r="H170" s="436">
        <v>0</v>
      </c>
      <c r="I170" s="166">
        <v>0.33600000000000008</v>
      </c>
      <c r="J170" s="167">
        <v>32.136000000000003</v>
      </c>
      <c r="K170" s="168">
        <v>1.595</v>
      </c>
      <c r="L170" s="169">
        <v>23.879000000000001</v>
      </c>
      <c r="M170" s="80">
        <v>25.474</v>
      </c>
      <c r="N170" s="82"/>
      <c r="O170" s="83"/>
      <c r="P170" s="83"/>
      <c r="Q170" s="84"/>
      <c r="R170" s="85"/>
      <c r="S170" s="570" t="s">
        <v>279</v>
      </c>
      <c r="T170" s="570" t="s">
        <v>280</v>
      </c>
      <c r="U170" s="570"/>
      <c r="V170" s="86">
        <v>56.160907000000002</v>
      </c>
      <c r="W170" s="87">
        <v>107.4539924</v>
      </c>
      <c r="X170" s="570"/>
      <c r="Y170" s="60"/>
      <c r="Z170" s="60"/>
      <c r="AA170" s="60"/>
      <c r="AB170" s="60"/>
      <c r="AC170" s="49"/>
      <c r="AD170" s="50">
        <v>1</v>
      </c>
      <c r="AE170" s="51"/>
      <c r="AF170" s="52"/>
      <c r="AG170" s="49"/>
      <c r="AH170" s="50">
        <v>126</v>
      </c>
      <c r="AI170" s="53"/>
      <c r="AJ170" s="52"/>
      <c r="AK170" s="315" t="s">
        <v>215</v>
      </c>
    </row>
    <row r="171" spans="1:37" x14ac:dyDescent="0.2">
      <c r="A171" s="111" t="s">
        <v>275</v>
      </c>
      <c r="B171" s="74"/>
      <c r="C171" s="75"/>
      <c r="D171" s="75"/>
      <c r="E171" s="76"/>
      <c r="F171" s="193">
        <v>63</v>
      </c>
      <c r="G171" s="381">
        <v>19.600000000000001</v>
      </c>
      <c r="H171" s="433"/>
      <c r="I171" s="90"/>
      <c r="J171" s="91"/>
      <c r="K171" s="91"/>
      <c r="L171" s="92"/>
      <c r="M171" s="93"/>
      <c r="N171" s="94">
        <v>32.136000000000003</v>
      </c>
      <c r="O171" s="95">
        <v>51.009523809523813</v>
      </c>
      <c r="P171" s="96">
        <v>34.350000000000009</v>
      </c>
      <c r="Q171" s="96">
        <v>34.014000000000003</v>
      </c>
      <c r="R171" s="97">
        <v>34.014000000000003</v>
      </c>
      <c r="S171" s="571"/>
      <c r="T171" s="571"/>
      <c r="U171" s="571"/>
      <c r="V171" s="98"/>
      <c r="W171" s="99"/>
      <c r="X171" s="571"/>
      <c r="AC171" s="49"/>
      <c r="AD171" s="50"/>
      <c r="AE171" s="51"/>
      <c r="AF171" s="52"/>
      <c r="AG171" s="49"/>
      <c r="AH171" s="50"/>
      <c r="AI171" s="53"/>
      <c r="AJ171" s="52"/>
      <c r="AK171" s="315" t="s">
        <v>215</v>
      </c>
    </row>
    <row r="172" spans="1:37" x14ac:dyDescent="0.2">
      <c r="A172" s="111" t="s">
        <v>276</v>
      </c>
      <c r="B172" s="74"/>
      <c r="C172" s="75"/>
      <c r="D172" s="75"/>
      <c r="E172" s="76"/>
      <c r="F172" s="193">
        <v>63</v>
      </c>
      <c r="G172" s="381">
        <v>12.6</v>
      </c>
      <c r="H172" s="440"/>
      <c r="I172" s="102"/>
      <c r="J172" s="103"/>
      <c r="K172" s="104"/>
      <c r="L172" s="104"/>
      <c r="M172" s="104"/>
      <c r="N172" s="105"/>
      <c r="O172" s="106"/>
      <c r="P172" s="106"/>
      <c r="Q172" s="84"/>
      <c r="R172" s="85"/>
      <c r="S172" s="572"/>
      <c r="T172" s="572"/>
      <c r="U172" s="572"/>
      <c r="V172" s="107"/>
      <c r="W172" s="108"/>
      <c r="X172" s="572"/>
      <c r="AC172" s="49"/>
      <c r="AD172" s="50"/>
      <c r="AE172" s="51"/>
      <c r="AF172" s="52"/>
      <c r="AG172" s="49"/>
      <c r="AH172" s="50"/>
      <c r="AI172" s="53"/>
      <c r="AJ172" s="52"/>
      <c r="AK172" s="315" t="s">
        <v>215</v>
      </c>
    </row>
    <row r="173" spans="1:37" s="523" customFormat="1" x14ac:dyDescent="0.2">
      <c r="A173" s="61"/>
      <c r="B173" s="63" t="s">
        <v>40</v>
      </c>
      <c r="C173" s="63" t="s">
        <v>40</v>
      </c>
      <c r="D173" s="63" t="s">
        <v>40</v>
      </c>
      <c r="E173" s="63" t="s">
        <v>40</v>
      </c>
      <c r="F173" s="63" t="s">
        <v>40</v>
      </c>
      <c r="G173" s="374"/>
      <c r="H173" s="434"/>
      <c r="I173" s="65" t="s">
        <v>40</v>
      </c>
      <c r="J173" s="64"/>
      <c r="K173" s="64"/>
      <c r="L173" s="64"/>
      <c r="M173" s="64"/>
      <c r="N173" s="64"/>
      <c r="O173" s="66"/>
      <c r="P173" s="66"/>
      <c r="Q173" s="67"/>
      <c r="R173" s="67"/>
      <c r="S173" s="70"/>
      <c r="T173" s="69"/>
      <c r="U173" s="70"/>
      <c r="V173" s="71"/>
      <c r="W173" s="72"/>
      <c r="X173" s="73"/>
      <c r="Y173" s="60"/>
      <c r="Z173" s="60"/>
      <c r="AA173" s="60"/>
      <c r="AB173" s="60"/>
      <c r="AC173" s="49"/>
      <c r="AD173" s="50"/>
      <c r="AE173" s="51"/>
      <c r="AF173" s="52"/>
      <c r="AG173" s="49"/>
      <c r="AH173" s="50"/>
      <c r="AI173" s="53"/>
      <c r="AJ173" s="52"/>
      <c r="AK173" s="315" t="s">
        <v>215</v>
      </c>
    </row>
    <row r="174" spans="1:37" s="523" customFormat="1" ht="12.75" customHeight="1" x14ac:dyDescent="0.25">
      <c r="A174" s="245" t="s">
        <v>277</v>
      </c>
      <c r="B174" s="74"/>
      <c r="C174" s="75"/>
      <c r="D174" s="75"/>
      <c r="E174" s="76"/>
      <c r="F174" s="435">
        <v>32</v>
      </c>
      <c r="G174" s="165">
        <v>15.8</v>
      </c>
      <c r="H174" s="436">
        <v>0.33600000000000008</v>
      </c>
      <c r="I174" s="166">
        <v>0.33600000000000008</v>
      </c>
      <c r="J174" s="167">
        <v>16.135999999999999</v>
      </c>
      <c r="K174" s="168">
        <v>0</v>
      </c>
      <c r="L174" s="169">
        <v>0</v>
      </c>
      <c r="M174" s="80">
        <v>0</v>
      </c>
      <c r="N174" s="82"/>
      <c r="O174" s="83"/>
      <c r="P174" s="83"/>
      <c r="Q174" s="84"/>
      <c r="R174" s="85"/>
      <c r="S174" s="570" t="s">
        <v>279</v>
      </c>
      <c r="T174" s="570" t="s">
        <v>280</v>
      </c>
      <c r="U174" s="570"/>
      <c r="V174" s="86">
        <v>56.160907000000002</v>
      </c>
      <c r="W174" s="87">
        <v>107.4539924</v>
      </c>
      <c r="X174" s="570"/>
      <c r="Y174" s="60"/>
      <c r="Z174" s="60"/>
      <c r="AA174" s="60"/>
      <c r="AB174" s="60"/>
      <c r="AC174" s="49"/>
      <c r="AD174" s="50"/>
      <c r="AE174" s="51"/>
      <c r="AF174" s="52"/>
      <c r="AG174" s="49"/>
      <c r="AH174" s="50"/>
      <c r="AI174" s="53"/>
      <c r="AJ174" s="52"/>
      <c r="AK174" s="315" t="s">
        <v>215</v>
      </c>
    </row>
    <row r="175" spans="1:37" x14ac:dyDescent="0.2">
      <c r="A175" s="456" t="s">
        <v>12</v>
      </c>
      <c r="B175" s="74"/>
      <c r="C175" s="75"/>
      <c r="D175" s="75"/>
      <c r="E175" s="76"/>
      <c r="F175" s="193">
        <v>16</v>
      </c>
      <c r="G175" s="381">
        <v>8.1999999999999993</v>
      </c>
      <c r="H175" s="433"/>
      <c r="I175" s="90"/>
      <c r="J175" s="91"/>
      <c r="K175" s="91"/>
      <c r="L175" s="92"/>
      <c r="M175" s="93"/>
      <c r="N175" s="94">
        <v>16.135999999999999</v>
      </c>
      <c r="O175" s="95">
        <v>100.85</v>
      </c>
      <c r="P175" s="96">
        <v>1</v>
      </c>
      <c r="Q175" s="96">
        <v>0.66400000000000148</v>
      </c>
      <c r="R175" s="97">
        <v>0.66400000000000148</v>
      </c>
      <c r="S175" s="571"/>
      <c r="T175" s="571"/>
      <c r="U175" s="571"/>
      <c r="V175" s="98"/>
      <c r="W175" s="99"/>
      <c r="X175" s="571"/>
      <c r="AC175" s="49"/>
      <c r="AD175" s="50"/>
      <c r="AE175" s="51"/>
      <c r="AF175" s="52"/>
      <c r="AG175" s="49"/>
      <c r="AH175" s="50"/>
      <c r="AI175" s="53"/>
      <c r="AJ175" s="52"/>
      <c r="AK175" s="315" t="s">
        <v>215</v>
      </c>
    </row>
    <row r="176" spans="1:37" x14ac:dyDescent="0.2">
      <c r="A176" s="456" t="s">
        <v>9</v>
      </c>
      <c r="B176" s="74"/>
      <c r="C176" s="75"/>
      <c r="D176" s="75"/>
      <c r="E176" s="76"/>
      <c r="F176" s="193">
        <v>16</v>
      </c>
      <c r="G176" s="381">
        <v>7.6</v>
      </c>
      <c r="H176" s="440"/>
      <c r="I176" s="102"/>
      <c r="J176" s="103"/>
      <c r="K176" s="104"/>
      <c r="L176" s="104"/>
      <c r="M176" s="104"/>
      <c r="N176" s="105"/>
      <c r="O176" s="106"/>
      <c r="P176" s="106"/>
      <c r="Q176" s="84"/>
      <c r="R176" s="85"/>
      <c r="S176" s="572"/>
      <c r="T176" s="572"/>
      <c r="U176" s="572"/>
      <c r="V176" s="107"/>
      <c r="W176" s="108"/>
      <c r="X176" s="572"/>
      <c r="AC176" s="49"/>
      <c r="AD176" s="50"/>
      <c r="AE176" s="51"/>
      <c r="AF176" s="52"/>
      <c r="AG176" s="49"/>
      <c r="AH176" s="50"/>
      <c r="AI176" s="53"/>
      <c r="AJ176" s="52"/>
      <c r="AK176" s="315" t="s">
        <v>215</v>
      </c>
    </row>
    <row r="177" spans="1:37" s="523" customFormat="1" x14ac:dyDescent="0.2">
      <c r="A177" s="140" t="s">
        <v>56</v>
      </c>
      <c r="B177" s="141" t="s">
        <v>40</v>
      </c>
      <c r="C177" s="141" t="s">
        <v>40</v>
      </c>
      <c r="D177" s="141" t="s">
        <v>40</v>
      </c>
      <c r="E177" s="141" t="s">
        <v>40</v>
      </c>
      <c r="F177" s="142"/>
      <c r="G177" s="142"/>
      <c r="H177" s="429" t="s">
        <v>281</v>
      </c>
      <c r="I177" s="144" t="s">
        <v>40</v>
      </c>
      <c r="J177" s="143"/>
      <c r="K177" s="143"/>
      <c r="L177" s="143"/>
      <c r="M177" s="143"/>
      <c r="N177" s="143"/>
      <c r="O177" s="145"/>
      <c r="P177" s="145"/>
      <c r="Q177" s="146"/>
      <c r="R177" s="146"/>
      <c r="S177" s="149"/>
      <c r="T177" s="148"/>
      <c r="U177" s="149"/>
      <c r="V177" s="150"/>
      <c r="W177" s="151"/>
      <c r="X177" s="73"/>
      <c r="Y177" s="60"/>
      <c r="Z177" s="60"/>
      <c r="AA177" s="60"/>
      <c r="AB177" s="60"/>
      <c r="AC177" s="49"/>
      <c r="AD177" s="50"/>
      <c r="AE177" s="51"/>
      <c r="AF177" s="52"/>
      <c r="AG177" s="49"/>
      <c r="AH177" s="50"/>
      <c r="AI177" s="53"/>
      <c r="AJ177" s="52"/>
      <c r="AK177" s="315" t="s">
        <v>215</v>
      </c>
    </row>
    <row r="178" spans="1:37" s="523" customFormat="1" ht="14.25" customHeight="1" x14ac:dyDescent="0.25">
      <c r="A178" s="164" t="s">
        <v>282</v>
      </c>
      <c r="B178" s="152"/>
      <c r="C178" s="153"/>
      <c r="D178" s="153"/>
      <c r="E178" s="154" t="s">
        <v>63</v>
      </c>
      <c r="F178" s="435">
        <v>12.6</v>
      </c>
      <c r="G178" s="165">
        <v>4.2</v>
      </c>
      <c r="H178" s="436">
        <v>0</v>
      </c>
      <c r="I178" s="166">
        <v>0</v>
      </c>
      <c r="J178" s="167">
        <v>4.2</v>
      </c>
      <c r="K178" s="168">
        <v>0</v>
      </c>
      <c r="L178" s="169">
        <v>4.8810000000000002</v>
      </c>
      <c r="M178" s="80">
        <v>4.8810000000000002</v>
      </c>
      <c r="N178" s="82"/>
      <c r="O178" s="83"/>
      <c r="P178" s="83"/>
      <c r="Q178" s="84"/>
      <c r="R178" s="85"/>
      <c r="S178" s="570" t="s">
        <v>279</v>
      </c>
      <c r="T178" s="570" t="s">
        <v>283</v>
      </c>
      <c r="U178" s="570"/>
      <c r="V178" s="86">
        <v>56.266232000000002</v>
      </c>
      <c r="W178" s="87">
        <v>107.58103800000001</v>
      </c>
      <c r="X178" s="570"/>
      <c r="Y178" s="60"/>
      <c r="Z178" s="60"/>
      <c r="AA178" s="60"/>
      <c r="AB178" s="60"/>
      <c r="AC178" s="49"/>
      <c r="AD178" s="50"/>
      <c r="AE178" s="51"/>
      <c r="AF178" s="52">
        <v>1</v>
      </c>
      <c r="AG178" s="49"/>
      <c r="AH178" s="50"/>
      <c r="AI178" s="53"/>
      <c r="AJ178" s="52">
        <v>12.6</v>
      </c>
      <c r="AK178" s="315" t="s">
        <v>215</v>
      </c>
    </row>
    <row r="179" spans="1:37" x14ac:dyDescent="0.2">
      <c r="A179" s="164" t="s">
        <v>12</v>
      </c>
      <c r="B179" s="74"/>
      <c r="C179" s="75"/>
      <c r="D179" s="75"/>
      <c r="E179" s="76"/>
      <c r="F179" s="171">
        <v>6.3</v>
      </c>
      <c r="G179" s="227">
        <v>1.6</v>
      </c>
      <c r="H179" s="433"/>
      <c r="I179" s="90"/>
      <c r="J179" s="91"/>
      <c r="K179" s="91"/>
      <c r="L179" s="92"/>
      <c r="M179" s="93"/>
      <c r="N179" s="94">
        <v>4.2</v>
      </c>
      <c r="O179" s="95">
        <v>66.666666666666671</v>
      </c>
      <c r="P179" s="96">
        <v>2.415</v>
      </c>
      <c r="Q179" s="96">
        <v>2.415</v>
      </c>
      <c r="R179" s="97">
        <v>2.415</v>
      </c>
      <c r="S179" s="571"/>
      <c r="T179" s="571"/>
      <c r="U179" s="571"/>
      <c r="V179" s="98"/>
      <c r="W179" s="99"/>
      <c r="X179" s="571"/>
      <c r="AC179" s="49"/>
      <c r="AD179" s="50"/>
      <c r="AE179" s="51"/>
      <c r="AF179" s="52"/>
      <c r="AG179" s="49"/>
      <c r="AH179" s="50"/>
      <c r="AI179" s="53"/>
      <c r="AJ179" s="52"/>
      <c r="AK179" s="315" t="s">
        <v>215</v>
      </c>
    </row>
    <row r="180" spans="1:37" x14ac:dyDescent="0.2">
      <c r="A180" s="164" t="s">
        <v>9</v>
      </c>
      <c r="B180" s="74"/>
      <c r="C180" s="75"/>
      <c r="D180" s="75"/>
      <c r="E180" s="76"/>
      <c r="F180" s="171">
        <v>6.3</v>
      </c>
      <c r="G180" s="227">
        <v>2.2999999999999998</v>
      </c>
      <c r="H180" s="440"/>
      <c r="I180" s="102"/>
      <c r="J180" s="103"/>
      <c r="K180" s="104"/>
      <c r="L180" s="104"/>
      <c r="M180" s="104"/>
      <c r="N180" s="105"/>
      <c r="O180" s="106"/>
      <c r="P180" s="106"/>
      <c r="Q180" s="84"/>
      <c r="R180" s="85"/>
      <c r="S180" s="572"/>
      <c r="T180" s="572"/>
      <c r="U180" s="572"/>
      <c r="V180" s="107"/>
      <c r="W180" s="108"/>
      <c r="X180" s="572"/>
      <c r="AC180" s="49"/>
      <c r="AD180" s="50"/>
      <c r="AE180" s="51"/>
      <c r="AF180" s="52"/>
      <c r="AG180" s="49"/>
      <c r="AH180" s="50"/>
      <c r="AI180" s="53"/>
      <c r="AJ180" s="52"/>
      <c r="AK180" s="315" t="s">
        <v>215</v>
      </c>
    </row>
    <row r="181" spans="1:37" s="523" customFormat="1" x14ac:dyDescent="0.2">
      <c r="A181" s="140" t="s">
        <v>56</v>
      </c>
      <c r="B181" s="141" t="s">
        <v>40</v>
      </c>
      <c r="C181" s="141" t="s">
        <v>40</v>
      </c>
      <c r="D181" s="141" t="s">
        <v>40</v>
      </c>
      <c r="E181" s="141" t="s">
        <v>40</v>
      </c>
      <c r="F181" s="142"/>
      <c r="G181" s="142"/>
      <c r="H181" s="429" t="s">
        <v>281</v>
      </c>
      <c r="I181" s="144" t="s">
        <v>40</v>
      </c>
      <c r="J181" s="143"/>
      <c r="K181" s="143"/>
      <c r="L181" s="143"/>
      <c r="M181" s="143"/>
      <c r="N181" s="143"/>
      <c r="O181" s="145"/>
      <c r="P181" s="145"/>
      <c r="Q181" s="146"/>
      <c r="R181" s="146"/>
      <c r="S181" s="149"/>
      <c r="T181" s="148"/>
      <c r="U181" s="149"/>
      <c r="V181" s="150"/>
      <c r="W181" s="151"/>
      <c r="X181" s="73"/>
      <c r="Y181" s="60"/>
      <c r="Z181" s="60"/>
      <c r="AA181" s="60"/>
      <c r="AB181" s="60"/>
      <c r="AC181" s="49"/>
      <c r="AD181" s="50"/>
      <c r="AE181" s="51"/>
      <c r="AF181" s="52"/>
      <c r="AG181" s="49"/>
      <c r="AH181" s="50"/>
      <c r="AI181" s="53"/>
      <c r="AJ181" s="52"/>
      <c r="AK181" s="315" t="s">
        <v>215</v>
      </c>
    </row>
    <row r="182" spans="1:37" ht="14.25" customHeight="1" x14ac:dyDescent="0.25">
      <c r="A182" s="164" t="s">
        <v>284</v>
      </c>
      <c r="B182" s="152"/>
      <c r="C182" s="153"/>
      <c r="D182" s="153"/>
      <c r="E182" s="154" t="s">
        <v>63</v>
      </c>
      <c r="F182" s="435">
        <v>8</v>
      </c>
      <c r="G182" s="165">
        <v>0.6</v>
      </c>
      <c r="H182" s="436">
        <v>0</v>
      </c>
      <c r="I182" s="166">
        <v>0</v>
      </c>
      <c r="J182" s="167">
        <v>0.6</v>
      </c>
      <c r="K182" s="168">
        <v>0.6</v>
      </c>
      <c r="L182" s="169">
        <v>1.5</v>
      </c>
      <c r="M182" s="80">
        <v>2.1</v>
      </c>
      <c r="N182" s="82"/>
      <c r="O182" s="83"/>
      <c r="P182" s="83"/>
      <c r="Q182" s="84"/>
      <c r="R182" s="85"/>
      <c r="S182" s="570" t="s">
        <v>279</v>
      </c>
      <c r="T182" s="570" t="s">
        <v>285</v>
      </c>
      <c r="U182" s="570"/>
      <c r="V182" s="86">
        <v>56.3539812</v>
      </c>
      <c r="W182" s="87">
        <v>107.1106911</v>
      </c>
      <c r="X182" s="570"/>
      <c r="AC182" s="49"/>
      <c r="AD182" s="50"/>
      <c r="AE182" s="51"/>
      <c r="AF182" s="52">
        <v>1</v>
      </c>
      <c r="AG182" s="49"/>
      <c r="AH182" s="50"/>
      <c r="AI182" s="53"/>
      <c r="AJ182" s="52">
        <v>8</v>
      </c>
      <c r="AK182" s="315" t="s">
        <v>215</v>
      </c>
    </row>
    <row r="183" spans="1:37" x14ac:dyDescent="0.25">
      <c r="A183" s="164" t="s">
        <v>12</v>
      </c>
      <c r="B183" s="74"/>
      <c r="C183" s="75"/>
      <c r="D183" s="75"/>
      <c r="E183" s="76"/>
      <c r="F183" s="171">
        <v>4</v>
      </c>
      <c r="G183" s="376">
        <v>0.3</v>
      </c>
      <c r="H183" s="433"/>
      <c r="I183" s="90"/>
      <c r="J183" s="91"/>
      <c r="K183" s="91"/>
      <c r="L183" s="92"/>
      <c r="M183" s="93"/>
      <c r="N183" s="94">
        <v>0.6</v>
      </c>
      <c r="O183" s="95">
        <v>15</v>
      </c>
      <c r="P183" s="96">
        <v>3.6</v>
      </c>
      <c r="Q183" s="96">
        <v>3.6</v>
      </c>
      <c r="R183" s="97">
        <v>3.6</v>
      </c>
      <c r="S183" s="571"/>
      <c r="T183" s="571"/>
      <c r="U183" s="571"/>
      <c r="V183" s="98"/>
      <c r="W183" s="99"/>
      <c r="X183" s="571"/>
      <c r="AC183" s="49"/>
      <c r="AD183" s="50"/>
      <c r="AE183" s="51"/>
      <c r="AF183" s="52"/>
      <c r="AG183" s="49"/>
      <c r="AH183" s="50"/>
      <c r="AI183" s="53"/>
      <c r="AJ183" s="52"/>
      <c r="AK183" s="315" t="s">
        <v>215</v>
      </c>
    </row>
    <row r="184" spans="1:37" x14ac:dyDescent="0.25">
      <c r="A184" s="164" t="s">
        <v>9</v>
      </c>
      <c r="B184" s="74"/>
      <c r="C184" s="75"/>
      <c r="D184" s="75"/>
      <c r="E184" s="76"/>
      <c r="F184" s="171">
        <v>4</v>
      </c>
      <c r="G184" s="376">
        <v>0.3</v>
      </c>
      <c r="H184" s="440"/>
      <c r="I184" s="102"/>
      <c r="J184" s="103"/>
      <c r="K184" s="104"/>
      <c r="L184" s="104"/>
      <c r="M184" s="104"/>
      <c r="N184" s="105"/>
      <c r="O184" s="106"/>
      <c r="P184" s="106"/>
      <c r="Q184" s="84"/>
      <c r="R184" s="85"/>
      <c r="S184" s="572"/>
      <c r="T184" s="572"/>
      <c r="U184" s="572"/>
      <c r="V184" s="107"/>
      <c r="W184" s="108"/>
      <c r="X184" s="572"/>
      <c r="AC184" s="49"/>
      <c r="AD184" s="50"/>
      <c r="AE184" s="51"/>
      <c r="AF184" s="52"/>
      <c r="AG184" s="49"/>
      <c r="AH184" s="50"/>
      <c r="AI184" s="53"/>
      <c r="AJ184" s="52"/>
      <c r="AK184" s="315" t="s">
        <v>215</v>
      </c>
    </row>
    <row r="185" spans="1:37" s="523" customFormat="1" x14ac:dyDescent="0.2">
      <c r="A185" s="140" t="s">
        <v>56</v>
      </c>
      <c r="B185" s="141" t="s">
        <v>40</v>
      </c>
      <c r="C185" s="141" t="s">
        <v>40</v>
      </c>
      <c r="D185" s="141" t="s">
        <v>40</v>
      </c>
      <c r="E185" s="141" t="s">
        <v>40</v>
      </c>
      <c r="F185" s="142"/>
      <c r="G185" s="142"/>
      <c r="H185" s="429" t="s">
        <v>281</v>
      </c>
      <c r="I185" s="144" t="s">
        <v>40</v>
      </c>
      <c r="J185" s="143"/>
      <c r="K185" s="143"/>
      <c r="L185" s="143"/>
      <c r="M185" s="143"/>
      <c r="N185" s="143"/>
      <c r="O185" s="145"/>
      <c r="P185" s="145"/>
      <c r="Q185" s="146"/>
      <c r="R185" s="146"/>
      <c r="S185" s="149"/>
      <c r="T185" s="148"/>
      <c r="U185" s="149"/>
      <c r="V185" s="150"/>
      <c r="W185" s="151"/>
      <c r="X185" s="73"/>
      <c r="Y185" s="60"/>
      <c r="Z185" s="60"/>
      <c r="AA185" s="60"/>
      <c r="AB185" s="60"/>
      <c r="AC185" s="49"/>
      <c r="AD185" s="50"/>
      <c r="AE185" s="51"/>
      <c r="AF185" s="52"/>
      <c r="AG185" s="49"/>
      <c r="AH185" s="50"/>
      <c r="AI185" s="53"/>
      <c r="AJ185" s="52"/>
      <c r="AK185" s="315" t="s">
        <v>215</v>
      </c>
    </row>
    <row r="186" spans="1:37" s="523" customFormat="1" ht="14.25" customHeight="1" x14ac:dyDescent="0.25">
      <c r="A186" s="164" t="s">
        <v>286</v>
      </c>
      <c r="B186" s="152"/>
      <c r="C186" s="153"/>
      <c r="D186" s="153"/>
      <c r="E186" s="154" t="s">
        <v>63</v>
      </c>
      <c r="F186" s="435">
        <v>20</v>
      </c>
      <c r="G186" s="165">
        <v>1.1000000000000001</v>
      </c>
      <c r="H186" s="436">
        <v>0</v>
      </c>
      <c r="I186" s="166">
        <v>0</v>
      </c>
      <c r="J186" s="167">
        <v>1.1000000000000001</v>
      </c>
      <c r="K186" s="168">
        <v>0.63800000000000001</v>
      </c>
      <c r="L186" s="169">
        <v>1.4</v>
      </c>
      <c r="M186" s="80">
        <v>2.0379999999999998</v>
      </c>
      <c r="N186" s="82"/>
      <c r="O186" s="83"/>
      <c r="P186" s="83"/>
      <c r="Q186" s="84"/>
      <c r="R186" s="85"/>
      <c r="S186" s="570" t="s">
        <v>279</v>
      </c>
      <c r="T186" s="570" t="s">
        <v>283</v>
      </c>
      <c r="U186" s="570"/>
      <c r="V186" s="86">
        <v>55.979417099999999</v>
      </c>
      <c r="W186" s="87">
        <v>107.5710869</v>
      </c>
      <c r="X186" s="570"/>
      <c r="Y186" s="60"/>
      <c r="Z186" s="60"/>
      <c r="AA186" s="60"/>
      <c r="AB186" s="60"/>
      <c r="AC186" s="49"/>
      <c r="AD186" s="50"/>
      <c r="AE186" s="51"/>
      <c r="AF186" s="52">
        <v>1</v>
      </c>
      <c r="AG186" s="49"/>
      <c r="AH186" s="50"/>
      <c r="AI186" s="53"/>
      <c r="AJ186" s="52">
        <v>20</v>
      </c>
      <c r="AK186" s="315" t="s">
        <v>215</v>
      </c>
    </row>
    <row r="187" spans="1:37" x14ac:dyDescent="0.2">
      <c r="A187" s="164" t="s">
        <v>12</v>
      </c>
      <c r="B187" s="74"/>
      <c r="C187" s="75"/>
      <c r="D187" s="75"/>
      <c r="E187" s="76"/>
      <c r="F187" s="171">
        <v>10</v>
      </c>
      <c r="G187" s="227">
        <v>0.4</v>
      </c>
      <c r="H187" s="433"/>
      <c r="I187" s="90"/>
      <c r="J187" s="91"/>
      <c r="K187" s="91"/>
      <c r="L187" s="92"/>
      <c r="M187" s="93"/>
      <c r="N187" s="94">
        <v>1.1000000000000001</v>
      </c>
      <c r="O187" s="95">
        <v>11.000000000000002</v>
      </c>
      <c r="P187" s="96">
        <v>9.4</v>
      </c>
      <c r="Q187" s="96">
        <v>9.4</v>
      </c>
      <c r="R187" s="97">
        <v>9.4</v>
      </c>
      <c r="S187" s="571"/>
      <c r="T187" s="571"/>
      <c r="U187" s="571"/>
      <c r="V187" s="98"/>
      <c r="W187" s="99"/>
      <c r="X187" s="571"/>
      <c r="AC187" s="49"/>
      <c r="AD187" s="50"/>
      <c r="AE187" s="51"/>
      <c r="AF187" s="52"/>
      <c r="AG187" s="49"/>
      <c r="AH187" s="50"/>
      <c r="AI187" s="53"/>
      <c r="AJ187" s="52"/>
      <c r="AK187" s="315" t="s">
        <v>215</v>
      </c>
    </row>
    <row r="188" spans="1:37" x14ac:dyDescent="0.2">
      <c r="A188" s="164" t="s">
        <v>9</v>
      </c>
      <c r="B188" s="74"/>
      <c r="C188" s="75"/>
      <c r="D188" s="75"/>
      <c r="E188" s="76"/>
      <c r="F188" s="171">
        <v>10</v>
      </c>
      <c r="G188" s="227">
        <v>0</v>
      </c>
      <c r="H188" s="440"/>
      <c r="I188" s="102"/>
      <c r="J188" s="103"/>
      <c r="K188" s="104"/>
      <c r="L188" s="104"/>
      <c r="M188" s="104"/>
      <c r="N188" s="105"/>
      <c r="O188" s="106"/>
      <c r="P188" s="106"/>
      <c r="Q188" s="84"/>
      <c r="R188" s="85"/>
      <c r="S188" s="572"/>
      <c r="T188" s="572"/>
      <c r="U188" s="572"/>
      <c r="V188" s="107"/>
      <c r="W188" s="108"/>
      <c r="X188" s="572"/>
      <c r="AC188" s="49"/>
      <c r="AD188" s="50"/>
      <c r="AE188" s="51"/>
      <c r="AF188" s="52"/>
      <c r="AG188" s="49"/>
      <c r="AH188" s="50"/>
      <c r="AI188" s="53"/>
      <c r="AJ188" s="52"/>
      <c r="AK188" s="315" t="s">
        <v>215</v>
      </c>
    </row>
    <row r="189" spans="1:37" s="523" customFormat="1" x14ac:dyDescent="0.2">
      <c r="A189" s="140"/>
      <c r="B189" s="141" t="s">
        <v>40</v>
      </c>
      <c r="C189" s="141" t="s">
        <v>40</v>
      </c>
      <c r="D189" s="141" t="s">
        <v>40</v>
      </c>
      <c r="E189" s="141" t="s">
        <v>40</v>
      </c>
      <c r="F189" s="142"/>
      <c r="G189" s="142"/>
      <c r="H189" s="429"/>
      <c r="I189" s="144" t="s">
        <v>40</v>
      </c>
      <c r="J189" s="143"/>
      <c r="K189" s="143"/>
      <c r="L189" s="143"/>
      <c r="M189" s="143"/>
      <c r="N189" s="143"/>
      <c r="O189" s="145"/>
      <c r="P189" s="145"/>
      <c r="Q189" s="146"/>
      <c r="R189" s="146"/>
      <c r="S189" s="149"/>
      <c r="T189" s="148"/>
      <c r="U189" s="149"/>
      <c r="V189" s="150"/>
      <c r="W189" s="151"/>
      <c r="X189" s="73"/>
      <c r="Y189" s="60"/>
      <c r="Z189" s="60"/>
      <c r="AA189" s="60"/>
      <c r="AB189" s="60"/>
      <c r="AC189" s="49"/>
      <c r="AD189" s="50"/>
      <c r="AE189" s="51"/>
      <c r="AF189" s="52"/>
      <c r="AG189" s="49"/>
      <c r="AH189" s="50"/>
      <c r="AI189" s="53"/>
      <c r="AJ189" s="52"/>
      <c r="AK189" s="315" t="s">
        <v>215</v>
      </c>
    </row>
    <row r="190" spans="1:37" ht="14.25" customHeight="1" x14ac:dyDescent="0.25">
      <c r="A190" s="164" t="s">
        <v>287</v>
      </c>
      <c r="B190" s="152"/>
      <c r="C190" s="153"/>
      <c r="D190" s="153"/>
      <c r="E190" s="154" t="s">
        <v>288</v>
      </c>
      <c r="F190" s="435">
        <v>0.16</v>
      </c>
      <c r="G190" s="457">
        <v>0.1</v>
      </c>
      <c r="H190" s="436">
        <v>0</v>
      </c>
      <c r="I190" s="166">
        <v>0</v>
      </c>
      <c r="J190" s="167">
        <v>0.1</v>
      </c>
      <c r="K190" s="168">
        <v>0.12</v>
      </c>
      <c r="L190" s="169">
        <v>0</v>
      </c>
      <c r="M190" s="80">
        <v>0.12</v>
      </c>
      <c r="N190" s="82"/>
      <c r="O190" s="83"/>
      <c r="P190" s="83"/>
      <c r="Q190" s="84"/>
      <c r="R190" s="85"/>
      <c r="S190" s="566" t="s">
        <v>289</v>
      </c>
      <c r="T190" s="566" t="s">
        <v>290</v>
      </c>
      <c r="U190" s="566"/>
      <c r="V190" s="155">
        <v>55.702451799999999</v>
      </c>
      <c r="W190" s="156">
        <v>107.82317159999999</v>
      </c>
      <c r="X190" s="568"/>
      <c r="AC190" s="49"/>
      <c r="AD190" s="50"/>
      <c r="AE190" s="51"/>
      <c r="AF190" s="52">
        <v>1</v>
      </c>
      <c r="AG190" s="49"/>
      <c r="AH190" s="50"/>
      <c r="AI190" s="53"/>
      <c r="AJ190" s="52">
        <v>0.16</v>
      </c>
      <c r="AK190" s="315" t="s">
        <v>215</v>
      </c>
    </row>
    <row r="191" spans="1:37" x14ac:dyDescent="0.25">
      <c r="A191" s="164" t="s">
        <v>12</v>
      </c>
      <c r="B191" s="74"/>
      <c r="C191" s="75"/>
      <c r="D191" s="75"/>
      <c r="E191" s="76"/>
      <c r="F191" s="171">
        <v>0.16</v>
      </c>
      <c r="G191" s="171">
        <v>0.02</v>
      </c>
      <c r="H191" s="433"/>
      <c r="I191" s="90"/>
      <c r="J191" s="91"/>
      <c r="K191" s="91"/>
      <c r="L191" s="92"/>
      <c r="M191" s="93"/>
      <c r="N191" s="94">
        <v>0.1</v>
      </c>
      <c r="O191" s="95">
        <v>62.5</v>
      </c>
      <c r="P191" s="96">
        <v>6.8000000000000005E-2</v>
      </c>
      <c r="Q191" s="96">
        <v>6.8000000000000005E-2</v>
      </c>
      <c r="R191" s="97">
        <v>6.8000000000000005E-2</v>
      </c>
      <c r="S191" s="567"/>
      <c r="T191" s="567"/>
      <c r="U191" s="567"/>
      <c r="V191" s="157"/>
      <c r="W191" s="158"/>
      <c r="X191" s="569"/>
      <c r="AC191" s="49"/>
      <c r="AD191" s="50"/>
      <c r="AE191" s="51"/>
      <c r="AF191" s="52"/>
      <c r="AG191" s="49"/>
      <c r="AH191" s="50"/>
      <c r="AI191" s="53"/>
      <c r="AJ191" s="52"/>
      <c r="AK191" s="315" t="s">
        <v>215</v>
      </c>
    </row>
    <row r="192" spans="1:37" s="523" customFormat="1" x14ac:dyDescent="0.2">
      <c r="A192" s="61" t="s">
        <v>119</v>
      </c>
      <c r="B192" s="63" t="s">
        <v>40</v>
      </c>
      <c r="C192" s="63" t="s">
        <v>40</v>
      </c>
      <c r="D192" s="63" t="s">
        <v>40</v>
      </c>
      <c r="E192" s="63" t="s">
        <v>40</v>
      </c>
      <c r="F192" s="63" t="s">
        <v>40</v>
      </c>
      <c r="G192" s="374"/>
      <c r="H192" s="434"/>
      <c r="I192" s="65" t="s">
        <v>40</v>
      </c>
      <c r="J192" s="64"/>
      <c r="K192" s="64"/>
      <c r="L192" s="64"/>
      <c r="M192" s="64"/>
      <c r="N192" s="64"/>
      <c r="O192" s="66"/>
      <c r="P192" s="66"/>
      <c r="Q192" s="67"/>
      <c r="R192" s="67"/>
      <c r="S192" s="70"/>
      <c r="T192" s="69"/>
      <c r="U192" s="70"/>
      <c r="V192" s="71"/>
      <c r="W192" s="72"/>
      <c r="X192" s="73"/>
      <c r="Y192" s="60"/>
      <c r="Z192" s="60"/>
      <c r="AA192" s="60"/>
      <c r="AB192" s="60"/>
      <c r="AC192" s="49"/>
      <c r="AD192" s="50"/>
      <c r="AE192" s="51"/>
      <c r="AF192" s="52"/>
      <c r="AG192" s="49"/>
      <c r="AH192" s="50"/>
      <c r="AI192" s="53"/>
      <c r="AJ192" s="52"/>
      <c r="AK192" s="315" t="s">
        <v>215</v>
      </c>
    </row>
    <row r="193" spans="1:37" ht="14.25" customHeight="1" x14ac:dyDescent="0.25">
      <c r="A193" s="244" t="s">
        <v>154</v>
      </c>
      <c r="B193" s="74"/>
      <c r="C193" s="110" t="s">
        <v>120</v>
      </c>
      <c r="D193" s="75"/>
      <c r="E193" s="76"/>
      <c r="F193" s="171">
        <v>70</v>
      </c>
      <c r="G193" s="165">
        <v>24.5</v>
      </c>
      <c r="H193" s="167">
        <v>0.86750000000000005</v>
      </c>
      <c r="I193" s="167">
        <v>0.86750000000000005</v>
      </c>
      <c r="J193" s="167">
        <v>25.949950000000001</v>
      </c>
      <c r="K193" s="168">
        <v>37.430999999999997</v>
      </c>
      <c r="L193" s="169">
        <v>9.952</v>
      </c>
      <c r="M193" s="80">
        <v>47.382999999999996</v>
      </c>
      <c r="N193" s="82"/>
      <c r="O193" s="83"/>
      <c r="P193" s="83"/>
      <c r="Q193" s="84"/>
      <c r="R193" s="85"/>
      <c r="S193" s="570" t="s">
        <v>42</v>
      </c>
      <c r="T193" s="570" t="s">
        <v>155</v>
      </c>
      <c r="U193" s="575"/>
      <c r="V193" s="127">
        <v>55.539170900000002</v>
      </c>
      <c r="W193" s="128">
        <v>101.06245989999999</v>
      </c>
      <c r="X193" s="570"/>
      <c r="AC193" s="49"/>
      <c r="AD193" s="50">
        <v>1</v>
      </c>
      <c r="AE193" s="51"/>
      <c r="AF193" s="52"/>
      <c r="AG193" s="49"/>
      <c r="AH193" s="50">
        <v>70</v>
      </c>
      <c r="AI193" s="53"/>
      <c r="AJ193" s="52"/>
      <c r="AK193" s="315" t="s">
        <v>215</v>
      </c>
    </row>
    <row r="194" spans="1:37" x14ac:dyDescent="0.2">
      <c r="A194" s="164" t="s">
        <v>12</v>
      </c>
      <c r="B194" s="74"/>
      <c r="C194" s="75"/>
      <c r="D194" s="75"/>
      <c r="E194" s="76"/>
      <c r="F194" s="171">
        <v>25</v>
      </c>
      <c r="G194" s="227">
        <v>14.7</v>
      </c>
      <c r="H194" s="91"/>
      <c r="I194" s="91"/>
      <c r="J194" s="91"/>
      <c r="K194" s="91"/>
      <c r="L194" s="92"/>
      <c r="M194" s="93"/>
      <c r="N194" s="129">
        <v>25.949950000000001</v>
      </c>
      <c r="O194" s="130">
        <v>57.666555555555554</v>
      </c>
      <c r="P194" s="131">
        <v>22.75</v>
      </c>
      <c r="Q194" s="131">
        <v>21.300049999999999</v>
      </c>
      <c r="R194" s="131">
        <v>21.300049999999999</v>
      </c>
      <c r="S194" s="571"/>
      <c r="T194" s="571"/>
      <c r="U194" s="576"/>
      <c r="V194" s="132"/>
      <c r="W194" s="133"/>
      <c r="X194" s="571"/>
      <c r="AC194" s="49"/>
      <c r="AD194" s="50"/>
      <c r="AE194" s="51"/>
      <c r="AF194" s="52"/>
      <c r="AG194" s="49"/>
      <c r="AH194" s="50"/>
      <c r="AI194" s="53"/>
      <c r="AJ194" s="52"/>
      <c r="AK194" s="315" t="s">
        <v>215</v>
      </c>
    </row>
    <row r="195" spans="1:37" x14ac:dyDescent="0.2">
      <c r="A195" s="164" t="s">
        <v>9</v>
      </c>
      <c r="B195" s="74"/>
      <c r="C195" s="75"/>
      <c r="D195" s="75"/>
      <c r="E195" s="76"/>
      <c r="F195" s="171">
        <v>20</v>
      </c>
      <c r="G195" s="227">
        <v>9.8000000000000007</v>
      </c>
      <c r="H195" s="135"/>
      <c r="I195" s="135"/>
      <c r="J195" s="135"/>
      <c r="K195" s="6"/>
      <c r="L195" s="6"/>
      <c r="M195" s="136"/>
      <c r="N195" s="129">
        <v>25.949950000000001</v>
      </c>
      <c r="O195" s="130">
        <v>51.899900000000002</v>
      </c>
      <c r="P195" s="131">
        <v>28</v>
      </c>
      <c r="Q195" s="131">
        <v>26.550049999999999</v>
      </c>
      <c r="R195" s="131">
        <v>26.550049999999999</v>
      </c>
      <c r="S195" s="571"/>
      <c r="T195" s="571"/>
      <c r="U195" s="576"/>
      <c r="V195" s="132"/>
      <c r="W195" s="133"/>
      <c r="X195" s="571"/>
      <c r="AC195" s="49"/>
      <c r="AD195" s="50"/>
      <c r="AE195" s="51"/>
      <c r="AF195" s="52"/>
      <c r="AG195" s="49"/>
      <c r="AH195" s="50"/>
      <c r="AI195" s="53"/>
      <c r="AJ195" s="52"/>
      <c r="AK195" s="315" t="s">
        <v>215</v>
      </c>
    </row>
    <row r="196" spans="1:37" x14ac:dyDescent="0.2">
      <c r="A196" s="164" t="s">
        <v>53</v>
      </c>
      <c r="B196" s="74"/>
      <c r="C196" s="75"/>
      <c r="D196" s="75"/>
      <c r="E196" s="76"/>
      <c r="F196" s="171">
        <v>25</v>
      </c>
      <c r="G196" s="227">
        <v>0</v>
      </c>
      <c r="H196" s="103"/>
      <c r="I196" s="103"/>
      <c r="J196" s="103"/>
      <c r="K196" s="104"/>
      <c r="L196" s="104"/>
      <c r="M196" s="104"/>
      <c r="N196" s="105"/>
      <c r="O196" s="106"/>
      <c r="P196" s="106"/>
      <c r="Q196" s="84"/>
      <c r="R196" s="85"/>
      <c r="S196" s="572"/>
      <c r="T196" s="572"/>
      <c r="U196" s="577"/>
      <c r="V196" s="137"/>
      <c r="W196" s="138"/>
      <c r="X196" s="572"/>
      <c r="AC196" s="49"/>
      <c r="AD196" s="50"/>
      <c r="AE196" s="51"/>
      <c r="AF196" s="52"/>
      <c r="AG196" s="49"/>
      <c r="AH196" s="50"/>
      <c r="AI196" s="53"/>
      <c r="AJ196" s="52"/>
      <c r="AK196" s="315" t="s">
        <v>215</v>
      </c>
    </row>
    <row r="197" spans="1:37" s="523" customFormat="1" x14ac:dyDescent="0.2">
      <c r="A197" s="140" t="s">
        <v>56</v>
      </c>
      <c r="B197" s="141" t="s">
        <v>40</v>
      </c>
      <c r="C197" s="141" t="s">
        <v>40</v>
      </c>
      <c r="D197" s="141" t="s">
        <v>40</v>
      </c>
      <c r="E197" s="141" t="s">
        <v>40</v>
      </c>
      <c r="F197" s="142"/>
      <c r="G197" s="142"/>
      <c r="H197" s="429" t="s">
        <v>156</v>
      </c>
      <c r="I197" s="144" t="s">
        <v>40</v>
      </c>
      <c r="J197" s="143"/>
      <c r="K197" s="143"/>
      <c r="L197" s="143"/>
      <c r="M197" s="143"/>
      <c r="N197" s="143"/>
      <c r="O197" s="145"/>
      <c r="P197" s="145"/>
      <c r="Q197" s="146"/>
      <c r="R197" s="146"/>
      <c r="S197" s="149"/>
      <c r="T197" s="148"/>
      <c r="U197" s="149"/>
      <c r="V197" s="150"/>
      <c r="W197" s="151"/>
      <c r="X197" s="73"/>
      <c r="Y197" s="60"/>
      <c r="Z197" s="60"/>
      <c r="AA197" s="60"/>
      <c r="AB197" s="60"/>
      <c r="AC197" s="49"/>
      <c r="AD197" s="50"/>
      <c r="AE197" s="51"/>
      <c r="AF197" s="52"/>
      <c r="AG197" s="49"/>
      <c r="AH197" s="50"/>
      <c r="AI197" s="53"/>
      <c r="AJ197" s="52"/>
      <c r="AK197" s="315" t="s">
        <v>215</v>
      </c>
    </row>
    <row r="198" spans="1:37" ht="14.25" customHeight="1" x14ac:dyDescent="0.25">
      <c r="A198" s="164" t="s">
        <v>157</v>
      </c>
      <c r="B198" s="152"/>
      <c r="C198" s="153"/>
      <c r="D198" s="153"/>
      <c r="E198" s="154" t="s">
        <v>63</v>
      </c>
      <c r="F198" s="435">
        <v>8</v>
      </c>
      <c r="G198" s="165">
        <v>1.3</v>
      </c>
      <c r="H198" s="436">
        <v>0.27</v>
      </c>
      <c r="I198" s="166">
        <v>0.27</v>
      </c>
      <c r="J198" s="167">
        <v>1.57</v>
      </c>
      <c r="K198" s="168">
        <v>1.8939999999999999</v>
      </c>
      <c r="L198" s="169">
        <v>0</v>
      </c>
      <c r="M198" s="80">
        <v>1.8939999999999999</v>
      </c>
      <c r="N198" s="82"/>
      <c r="O198" s="83"/>
      <c r="P198" s="83"/>
      <c r="Q198" s="84"/>
      <c r="R198" s="85"/>
      <c r="S198" s="570" t="s">
        <v>42</v>
      </c>
      <c r="T198" s="570" t="s">
        <v>158</v>
      </c>
      <c r="U198" s="570"/>
      <c r="V198" s="86">
        <v>55.428330000000003</v>
      </c>
      <c r="W198" s="87">
        <v>100.91889</v>
      </c>
      <c r="X198" s="570"/>
      <c r="AC198" s="49"/>
      <c r="AD198" s="50"/>
      <c r="AE198" s="51"/>
      <c r="AF198" s="52">
        <v>1</v>
      </c>
      <c r="AG198" s="49"/>
      <c r="AH198" s="50"/>
      <c r="AI198" s="53"/>
      <c r="AJ198" s="52">
        <v>8</v>
      </c>
      <c r="AK198" s="315" t="s">
        <v>215</v>
      </c>
    </row>
    <row r="199" spans="1:37" x14ac:dyDescent="0.2">
      <c r="A199" s="164" t="s">
        <v>12</v>
      </c>
      <c r="B199" s="74"/>
      <c r="C199" s="75"/>
      <c r="D199" s="75"/>
      <c r="E199" s="76"/>
      <c r="F199" s="171">
        <v>4</v>
      </c>
      <c r="G199" s="113">
        <v>0</v>
      </c>
      <c r="H199" s="433"/>
      <c r="I199" s="90"/>
      <c r="J199" s="91"/>
      <c r="K199" s="91"/>
      <c r="L199" s="92"/>
      <c r="M199" s="93"/>
      <c r="N199" s="94">
        <v>1.57</v>
      </c>
      <c r="O199" s="95">
        <v>39.25</v>
      </c>
      <c r="P199" s="96">
        <v>2.9000000000000004</v>
      </c>
      <c r="Q199" s="96">
        <v>2.63</v>
      </c>
      <c r="R199" s="97">
        <v>2.63</v>
      </c>
      <c r="S199" s="571"/>
      <c r="T199" s="571"/>
      <c r="U199" s="571"/>
      <c r="V199" s="98"/>
      <c r="W199" s="99"/>
      <c r="X199" s="571"/>
      <c r="AC199" s="49"/>
      <c r="AD199" s="50"/>
      <c r="AE199" s="51"/>
      <c r="AF199" s="52"/>
      <c r="AG199" s="49"/>
      <c r="AH199" s="50"/>
      <c r="AI199" s="53"/>
      <c r="AJ199" s="52"/>
      <c r="AK199" s="315" t="s">
        <v>215</v>
      </c>
    </row>
    <row r="200" spans="1:37" x14ac:dyDescent="0.2">
      <c r="A200" s="164" t="s">
        <v>9</v>
      </c>
      <c r="B200" s="74"/>
      <c r="C200" s="75"/>
      <c r="D200" s="75"/>
      <c r="E200" s="76"/>
      <c r="F200" s="171">
        <v>4</v>
      </c>
      <c r="G200" s="227">
        <v>1.3</v>
      </c>
      <c r="H200" s="440"/>
      <c r="I200" s="102"/>
      <c r="J200" s="103"/>
      <c r="K200" s="104"/>
      <c r="L200" s="104"/>
      <c r="M200" s="104"/>
      <c r="N200" s="105"/>
      <c r="O200" s="106"/>
      <c r="P200" s="106"/>
      <c r="Q200" s="84"/>
      <c r="R200" s="85"/>
      <c r="S200" s="572"/>
      <c r="T200" s="572"/>
      <c r="U200" s="572"/>
      <c r="V200" s="107"/>
      <c r="W200" s="108"/>
      <c r="X200" s="572"/>
      <c r="AC200" s="49"/>
      <c r="AD200" s="50"/>
      <c r="AE200" s="51"/>
      <c r="AF200" s="52"/>
      <c r="AG200" s="49"/>
      <c r="AH200" s="50"/>
      <c r="AI200" s="53"/>
      <c r="AJ200" s="52"/>
      <c r="AK200" s="315" t="s">
        <v>215</v>
      </c>
    </row>
    <row r="201" spans="1:37" s="523" customFormat="1" x14ac:dyDescent="0.2">
      <c r="A201" s="140" t="s">
        <v>56</v>
      </c>
      <c r="B201" s="141" t="s">
        <v>40</v>
      </c>
      <c r="C201" s="141" t="s">
        <v>40</v>
      </c>
      <c r="D201" s="141" t="s">
        <v>40</v>
      </c>
      <c r="E201" s="141" t="s">
        <v>40</v>
      </c>
      <c r="F201" s="142"/>
      <c r="G201" s="142"/>
      <c r="H201" s="429" t="s">
        <v>156</v>
      </c>
      <c r="I201" s="144" t="s">
        <v>40</v>
      </c>
      <c r="J201" s="143"/>
      <c r="K201" s="143"/>
      <c r="L201" s="143"/>
      <c r="M201" s="143"/>
      <c r="N201" s="143"/>
      <c r="O201" s="145"/>
      <c r="P201" s="145"/>
      <c r="Q201" s="146"/>
      <c r="R201" s="146"/>
      <c r="S201" s="149"/>
      <c r="T201" s="148"/>
      <c r="U201" s="149"/>
      <c r="V201" s="150"/>
      <c r="W201" s="151"/>
      <c r="X201" s="73"/>
      <c r="Y201" s="60"/>
      <c r="Z201" s="60"/>
      <c r="AA201" s="60"/>
      <c r="AB201" s="60"/>
      <c r="AC201" s="49"/>
      <c r="AD201" s="50"/>
      <c r="AE201" s="51"/>
      <c r="AF201" s="52"/>
      <c r="AG201" s="49"/>
      <c r="AH201" s="50"/>
      <c r="AI201" s="53"/>
      <c r="AJ201" s="52"/>
      <c r="AK201" s="315" t="s">
        <v>215</v>
      </c>
    </row>
    <row r="202" spans="1:37" ht="12.75" customHeight="1" x14ac:dyDescent="0.25">
      <c r="A202" s="164" t="s">
        <v>159</v>
      </c>
      <c r="B202" s="152"/>
      <c r="C202" s="153"/>
      <c r="D202" s="153"/>
      <c r="E202" s="154" t="s">
        <v>63</v>
      </c>
      <c r="F202" s="435">
        <v>4.0999999999999996</v>
      </c>
      <c r="G202" s="165">
        <v>1.5</v>
      </c>
      <c r="H202" s="436">
        <v>9.6000000000000002E-2</v>
      </c>
      <c r="I202" s="436">
        <v>9.6000000000000002E-2</v>
      </c>
      <c r="J202" s="167">
        <v>1.5720000000000001</v>
      </c>
      <c r="K202" s="168">
        <v>1.921</v>
      </c>
      <c r="L202" s="169">
        <v>0</v>
      </c>
      <c r="M202" s="80">
        <v>1.921</v>
      </c>
      <c r="N202" s="82"/>
      <c r="O202" s="83"/>
      <c r="P202" s="83"/>
      <c r="Q202" s="84"/>
      <c r="R202" s="85"/>
      <c r="S202" s="570" t="s">
        <v>42</v>
      </c>
      <c r="T202" s="570" t="s">
        <v>160</v>
      </c>
      <c r="U202" s="570"/>
      <c r="V202" s="86">
        <v>55.747500000000002</v>
      </c>
      <c r="W202" s="87">
        <v>101.73333</v>
      </c>
      <c r="X202" s="570"/>
      <c r="AC202" s="49"/>
      <c r="AD202" s="50"/>
      <c r="AE202" s="51"/>
      <c r="AF202" s="52">
        <v>1</v>
      </c>
      <c r="AG202" s="49"/>
      <c r="AH202" s="50"/>
      <c r="AI202" s="53"/>
      <c r="AJ202" s="52">
        <v>4.0999999999999996</v>
      </c>
      <c r="AK202" s="315" t="s">
        <v>215</v>
      </c>
    </row>
    <row r="203" spans="1:37" x14ac:dyDescent="0.25">
      <c r="A203" s="164" t="s">
        <v>12</v>
      </c>
      <c r="B203" s="74"/>
      <c r="C203" s="75"/>
      <c r="D203" s="75"/>
      <c r="E203" s="76"/>
      <c r="F203" s="171">
        <v>2.5</v>
      </c>
      <c r="G203" s="376">
        <v>1</v>
      </c>
      <c r="H203" s="433"/>
      <c r="I203" s="90"/>
      <c r="J203" s="91"/>
      <c r="K203" s="91"/>
      <c r="L203" s="92"/>
      <c r="M203" s="93"/>
      <c r="N203" s="94">
        <v>1.5720000000000001</v>
      </c>
      <c r="O203" s="95">
        <v>62.88</v>
      </c>
      <c r="P203" s="96">
        <v>1.125</v>
      </c>
      <c r="Q203" s="96">
        <v>1.0529999999999999</v>
      </c>
      <c r="R203" s="97">
        <v>1.0529999999999999</v>
      </c>
      <c r="S203" s="571"/>
      <c r="T203" s="571"/>
      <c r="U203" s="571"/>
      <c r="V203" s="98"/>
      <c r="W203" s="99"/>
      <c r="X203" s="571"/>
      <c r="AC203" s="49"/>
      <c r="AD203" s="50"/>
      <c r="AE203" s="51"/>
      <c r="AF203" s="52"/>
      <c r="AG203" s="49"/>
      <c r="AH203" s="50"/>
      <c r="AI203" s="53"/>
      <c r="AJ203" s="52"/>
      <c r="AK203" s="315" t="s">
        <v>215</v>
      </c>
    </row>
    <row r="204" spans="1:37" x14ac:dyDescent="0.25">
      <c r="A204" s="164" t="s">
        <v>9</v>
      </c>
      <c r="B204" s="74"/>
      <c r="C204" s="75"/>
      <c r="D204" s="75"/>
      <c r="E204" s="76"/>
      <c r="F204" s="171">
        <v>1.6</v>
      </c>
      <c r="G204" s="376">
        <v>0.6</v>
      </c>
      <c r="H204" s="440"/>
      <c r="I204" s="102"/>
      <c r="J204" s="103"/>
      <c r="K204" s="104"/>
      <c r="L204" s="104"/>
      <c r="M204" s="104"/>
      <c r="N204" s="105"/>
      <c r="O204" s="106"/>
      <c r="P204" s="106"/>
      <c r="Q204" s="84"/>
      <c r="R204" s="85"/>
      <c r="S204" s="572"/>
      <c r="T204" s="572"/>
      <c r="U204" s="572"/>
      <c r="V204" s="107"/>
      <c r="W204" s="108"/>
      <c r="X204" s="572"/>
      <c r="AC204" s="49"/>
      <c r="AD204" s="50"/>
      <c r="AE204" s="51"/>
      <c r="AF204" s="52"/>
      <c r="AG204" s="49"/>
      <c r="AH204" s="50"/>
      <c r="AI204" s="53"/>
      <c r="AJ204" s="52"/>
      <c r="AK204" s="315" t="s">
        <v>215</v>
      </c>
    </row>
    <row r="205" spans="1:37" s="523" customFormat="1" x14ac:dyDescent="0.2">
      <c r="A205" s="140" t="s">
        <v>56</v>
      </c>
      <c r="B205" s="141" t="s">
        <v>40</v>
      </c>
      <c r="C205" s="141" t="s">
        <v>40</v>
      </c>
      <c r="D205" s="141" t="s">
        <v>40</v>
      </c>
      <c r="E205" s="141" t="s">
        <v>40</v>
      </c>
      <c r="F205" s="142"/>
      <c r="G205" s="142"/>
      <c r="H205" s="429" t="s">
        <v>156</v>
      </c>
      <c r="I205" s="144" t="s">
        <v>40</v>
      </c>
      <c r="J205" s="143"/>
      <c r="K205" s="143"/>
      <c r="L205" s="143"/>
      <c r="M205" s="143"/>
      <c r="N205" s="143"/>
      <c r="O205" s="145"/>
      <c r="P205" s="145"/>
      <c r="Q205" s="146"/>
      <c r="R205" s="146"/>
      <c r="S205" s="149"/>
      <c r="T205" s="148"/>
      <c r="U205" s="149"/>
      <c r="V205" s="150"/>
      <c r="W205" s="151"/>
      <c r="X205" s="73"/>
      <c r="Y205" s="60"/>
      <c r="Z205" s="60"/>
      <c r="AA205" s="60"/>
      <c r="AB205" s="60"/>
      <c r="AC205" s="49"/>
      <c r="AD205" s="50"/>
      <c r="AE205" s="51"/>
      <c r="AF205" s="52"/>
      <c r="AG205" s="49"/>
      <c r="AH205" s="50"/>
      <c r="AI205" s="53"/>
      <c r="AJ205" s="52"/>
      <c r="AK205" s="315" t="s">
        <v>215</v>
      </c>
    </row>
    <row r="206" spans="1:37" ht="14.25" customHeight="1" x14ac:dyDescent="0.25">
      <c r="A206" s="164" t="s">
        <v>161</v>
      </c>
      <c r="B206" s="152"/>
      <c r="C206" s="153"/>
      <c r="D206" s="153"/>
      <c r="E206" s="154" t="s">
        <v>63</v>
      </c>
      <c r="F206" s="435">
        <v>1.6</v>
      </c>
      <c r="G206" s="165">
        <v>0.7</v>
      </c>
      <c r="H206" s="436">
        <v>0</v>
      </c>
      <c r="I206" s="166">
        <v>0</v>
      </c>
      <c r="J206" s="167">
        <v>0.7</v>
      </c>
      <c r="K206" s="168">
        <v>0</v>
      </c>
      <c r="L206" s="169">
        <v>0.8</v>
      </c>
      <c r="M206" s="80">
        <v>0.8</v>
      </c>
      <c r="N206" s="82"/>
      <c r="O206" s="83"/>
      <c r="P206" s="83"/>
      <c r="Q206" s="84"/>
      <c r="R206" s="85"/>
      <c r="S206" s="566" t="s">
        <v>42</v>
      </c>
      <c r="T206" s="566" t="s">
        <v>162</v>
      </c>
      <c r="U206" s="566"/>
      <c r="V206" s="155">
        <v>55.335560000000001</v>
      </c>
      <c r="W206" s="156">
        <v>101.15</v>
      </c>
      <c r="X206" s="568"/>
      <c r="AC206" s="49"/>
      <c r="AD206" s="50"/>
      <c r="AE206" s="51"/>
      <c r="AF206" s="52">
        <v>1</v>
      </c>
      <c r="AG206" s="49"/>
      <c r="AH206" s="50"/>
      <c r="AI206" s="53"/>
      <c r="AJ206" s="52">
        <v>1.6</v>
      </c>
      <c r="AK206" s="315" t="s">
        <v>215</v>
      </c>
    </row>
    <row r="207" spans="1:37" x14ac:dyDescent="0.25">
      <c r="A207" s="164" t="s">
        <v>12</v>
      </c>
      <c r="B207" s="74"/>
      <c r="C207" s="75"/>
      <c r="D207" s="75"/>
      <c r="E207" s="76"/>
      <c r="F207" s="171">
        <v>1.6</v>
      </c>
      <c r="G207" s="376">
        <v>0.8</v>
      </c>
      <c r="H207" s="433"/>
      <c r="I207" s="90"/>
      <c r="J207" s="91"/>
      <c r="K207" s="91"/>
      <c r="L207" s="92"/>
      <c r="M207" s="93"/>
      <c r="N207" s="94">
        <v>0.7</v>
      </c>
      <c r="O207" s="95">
        <v>43.749999999999993</v>
      </c>
      <c r="P207" s="96">
        <v>0.9800000000000002</v>
      </c>
      <c r="Q207" s="96">
        <v>0.9800000000000002</v>
      </c>
      <c r="R207" s="97">
        <v>0.9800000000000002</v>
      </c>
      <c r="S207" s="567"/>
      <c r="T207" s="567"/>
      <c r="U207" s="567"/>
      <c r="V207" s="157"/>
      <c r="W207" s="158"/>
      <c r="X207" s="569"/>
      <c r="AC207" s="49"/>
      <c r="AD207" s="50"/>
      <c r="AE207" s="51"/>
      <c r="AF207" s="52"/>
      <c r="AG207" s="49"/>
      <c r="AH207" s="50"/>
      <c r="AI207" s="53"/>
      <c r="AJ207" s="52"/>
      <c r="AK207" s="315" t="s">
        <v>215</v>
      </c>
    </row>
    <row r="208" spans="1:37" s="523" customFormat="1" x14ac:dyDescent="0.2">
      <c r="A208" s="140" t="s">
        <v>56</v>
      </c>
      <c r="B208" s="141" t="s">
        <v>40</v>
      </c>
      <c r="C208" s="141" t="s">
        <v>40</v>
      </c>
      <c r="D208" s="141" t="s">
        <v>40</v>
      </c>
      <c r="E208" s="141" t="s">
        <v>40</v>
      </c>
      <c r="F208" s="142"/>
      <c r="G208" s="142"/>
      <c r="H208" s="429" t="s">
        <v>156</v>
      </c>
      <c r="I208" s="144" t="s">
        <v>40</v>
      </c>
      <c r="J208" s="143"/>
      <c r="K208" s="143"/>
      <c r="L208" s="143"/>
      <c r="M208" s="143"/>
      <c r="N208" s="143"/>
      <c r="O208" s="145"/>
      <c r="P208" s="145"/>
      <c r="Q208" s="146"/>
      <c r="R208" s="146"/>
      <c r="S208" s="149"/>
      <c r="T208" s="148"/>
      <c r="U208" s="149"/>
      <c r="V208" s="150"/>
      <c r="W208" s="151"/>
      <c r="X208" s="73"/>
      <c r="Y208" s="60"/>
      <c r="Z208" s="60"/>
      <c r="AA208" s="60"/>
      <c r="AB208" s="60"/>
      <c r="AC208" s="49"/>
      <c r="AD208" s="50"/>
      <c r="AE208" s="51"/>
      <c r="AF208" s="52"/>
      <c r="AG208" s="49"/>
      <c r="AH208" s="50"/>
      <c r="AI208" s="53"/>
      <c r="AJ208" s="52"/>
      <c r="AK208" s="315" t="s">
        <v>215</v>
      </c>
    </row>
    <row r="209" spans="1:37" ht="12.75" customHeight="1" x14ac:dyDescent="0.25">
      <c r="A209" s="164" t="s">
        <v>163</v>
      </c>
      <c r="B209" s="152"/>
      <c r="C209" s="153"/>
      <c r="D209" s="153"/>
      <c r="E209" s="154" t="s">
        <v>63</v>
      </c>
      <c r="F209" s="435">
        <v>12.6</v>
      </c>
      <c r="G209" s="165">
        <v>2</v>
      </c>
      <c r="H209" s="436">
        <v>0.12274999999999998</v>
      </c>
      <c r="I209" s="436">
        <v>0.12274999999999998</v>
      </c>
      <c r="J209" s="167">
        <v>2.0987499999999999</v>
      </c>
      <c r="K209" s="168">
        <v>9.891</v>
      </c>
      <c r="L209" s="169">
        <v>2</v>
      </c>
      <c r="M209" s="80">
        <v>11.891</v>
      </c>
      <c r="N209" s="82"/>
      <c r="O209" s="83"/>
      <c r="P209" s="83"/>
      <c r="Q209" s="84"/>
      <c r="R209" s="85"/>
      <c r="S209" s="570" t="s">
        <v>42</v>
      </c>
      <c r="T209" s="570" t="s">
        <v>164</v>
      </c>
      <c r="U209" s="570"/>
      <c r="V209" s="86">
        <v>55.672220000000003</v>
      </c>
      <c r="W209" s="87">
        <v>101.74361</v>
      </c>
      <c r="X209" s="570"/>
      <c r="AC209" s="49"/>
      <c r="AD209" s="50"/>
      <c r="AE209" s="51"/>
      <c r="AF209" s="52">
        <v>1</v>
      </c>
      <c r="AG209" s="49"/>
      <c r="AH209" s="50"/>
      <c r="AI209" s="53"/>
      <c r="AJ209" s="52">
        <v>12.6</v>
      </c>
      <c r="AK209" s="315" t="s">
        <v>215</v>
      </c>
    </row>
    <row r="210" spans="1:37" x14ac:dyDescent="0.2">
      <c r="A210" s="164" t="s">
        <v>12</v>
      </c>
      <c r="B210" s="74"/>
      <c r="C210" s="75"/>
      <c r="D210" s="75"/>
      <c r="E210" s="76"/>
      <c r="F210" s="171">
        <v>6.3</v>
      </c>
      <c r="G210" s="227">
        <v>0.7</v>
      </c>
      <c r="H210" s="433"/>
      <c r="I210" s="90"/>
      <c r="J210" s="91"/>
      <c r="K210" s="91"/>
      <c r="L210" s="92"/>
      <c r="M210" s="93"/>
      <c r="N210" s="94">
        <v>2.0987499999999999</v>
      </c>
      <c r="O210" s="95">
        <v>33.313492063492063</v>
      </c>
      <c r="P210" s="96">
        <v>4.6150000000000002</v>
      </c>
      <c r="Q210" s="96">
        <v>4.5162500000000003</v>
      </c>
      <c r="R210" s="97">
        <v>4.5162500000000003</v>
      </c>
      <c r="S210" s="571"/>
      <c r="T210" s="571"/>
      <c r="U210" s="571"/>
      <c r="V210" s="98"/>
      <c r="W210" s="99"/>
      <c r="X210" s="571"/>
      <c r="AC210" s="49"/>
      <c r="AD210" s="50"/>
      <c r="AE210" s="51"/>
      <c r="AF210" s="52"/>
      <c r="AG210" s="49"/>
      <c r="AH210" s="50"/>
      <c r="AI210" s="53"/>
      <c r="AJ210" s="52"/>
      <c r="AK210" s="315" t="s">
        <v>215</v>
      </c>
    </row>
    <row r="211" spans="1:37" x14ac:dyDescent="0.2">
      <c r="A211" s="164" t="s">
        <v>9</v>
      </c>
      <c r="B211" s="74"/>
      <c r="C211" s="75"/>
      <c r="D211" s="75"/>
      <c r="E211" s="76"/>
      <c r="F211" s="171">
        <v>6.3</v>
      </c>
      <c r="G211" s="227">
        <v>1.3</v>
      </c>
      <c r="H211" s="440"/>
      <c r="I211" s="102"/>
      <c r="J211" s="103"/>
      <c r="K211" s="104"/>
      <c r="L211" s="104"/>
      <c r="M211" s="104"/>
      <c r="N211" s="105"/>
      <c r="O211" s="106"/>
      <c r="P211" s="106"/>
      <c r="Q211" s="84"/>
      <c r="R211" s="85"/>
      <c r="S211" s="572"/>
      <c r="T211" s="572"/>
      <c r="U211" s="572"/>
      <c r="V211" s="107"/>
      <c r="W211" s="108"/>
      <c r="X211" s="572"/>
      <c r="AC211" s="49"/>
      <c r="AD211" s="50"/>
      <c r="AE211" s="51"/>
      <c r="AF211" s="52"/>
      <c r="AG211" s="49"/>
      <c r="AH211" s="50"/>
      <c r="AI211" s="53"/>
      <c r="AJ211" s="52"/>
      <c r="AK211" s="315" t="s">
        <v>215</v>
      </c>
    </row>
    <row r="212" spans="1:37" s="523" customFormat="1" x14ac:dyDescent="0.2">
      <c r="A212" s="140" t="s">
        <v>56</v>
      </c>
      <c r="B212" s="141" t="s">
        <v>40</v>
      </c>
      <c r="C212" s="141" t="s">
        <v>40</v>
      </c>
      <c r="D212" s="141" t="s">
        <v>40</v>
      </c>
      <c r="E212" s="141" t="s">
        <v>40</v>
      </c>
      <c r="F212" s="142"/>
      <c r="G212" s="142"/>
      <c r="H212" s="429" t="s">
        <v>156</v>
      </c>
      <c r="I212" s="144" t="s">
        <v>40</v>
      </c>
      <c r="J212" s="143"/>
      <c r="K212" s="143"/>
      <c r="L212" s="143"/>
      <c r="M212" s="143"/>
      <c r="N212" s="143"/>
      <c r="O212" s="145"/>
      <c r="P212" s="145"/>
      <c r="Q212" s="146"/>
      <c r="R212" s="146"/>
      <c r="S212" s="149"/>
      <c r="T212" s="148"/>
      <c r="U212" s="149"/>
      <c r="V212" s="150"/>
      <c r="W212" s="151"/>
      <c r="X212" s="73"/>
      <c r="Y212" s="60"/>
      <c r="Z212" s="60"/>
      <c r="AA212" s="60"/>
      <c r="AB212" s="60"/>
      <c r="AC212" s="49"/>
      <c r="AD212" s="50"/>
      <c r="AE212" s="51"/>
      <c r="AF212" s="52"/>
      <c r="AG212" s="49"/>
      <c r="AH212" s="50"/>
      <c r="AI212" s="53"/>
      <c r="AJ212" s="52"/>
      <c r="AK212" s="315" t="s">
        <v>215</v>
      </c>
    </row>
    <row r="213" spans="1:37" ht="12.75" customHeight="1" x14ac:dyDescent="0.25">
      <c r="A213" s="164" t="s">
        <v>165</v>
      </c>
      <c r="B213" s="152"/>
      <c r="C213" s="153"/>
      <c r="D213" s="153"/>
      <c r="E213" s="154" t="s">
        <v>63</v>
      </c>
      <c r="F213" s="435">
        <v>12.6</v>
      </c>
      <c r="G213" s="165">
        <v>2.2000000000000002</v>
      </c>
      <c r="H213" s="436">
        <v>0.104</v>
      </c>
      <c r="I213" s="166">
        <v>0.01</v>
      </c>
      <c r="J213" s="167">
        <v>2.2640000000000002</v>
      </c>
      <c r="K213" s="168">
        <v>4.4870000000000001</v>
      </c>
      <c r="L213" s="169">
        <v>2.6669999999999998</v>
      </c>
      <c r="M213" s="80">
        <v>7.1539999999999999</v>
      </c>
      <c r="N213" s="82"/>
      <c r="O213" s="83"/>
      <c r="P213" s="83"/>
      <c r="Q213" s="84"/>
      <c r="R213" s="85"/>
      <c r="S213" s="570" t="s">
        <v>42</v>
      </c>
      <c r="T213" s="570" t="s">
        <v>166</v>
      </c>
      <c r="U213" s="570"/>
      <c r="V213" s="86">
        <v>55.21472</v>
      </c>
      <c r="W213" s="87">
        <v>100.59193999999999</v>
      </c>
      <c r="X213" s="570"/>
      <c r="AC213" s="49"/>
      <c r="AD213" s="50"/>
      <c r="AE213" s="51"/>
      <c r="AF213" s="52">
        <v>1</v>
      </c>
      <c r="AG213" s="49"/>
      <c r="AH213" s="50"/>
      <c r="AI213" s="53"/>
      <c r="AJ213" s="52">
        <v>12.6</v>
      </c>
      <c r="AK213" s="315" t="s">
        <v>215</v>
      </c>
    </row>
    <row r="214" spans="1:37" x14ac:dyDescent="0.2">
      <c r="A214" s="164" t="s">
        <v>12</v>
      </c>
      <c r="B214" s="74"/>
      <c r="C214" s="75"/>
      <c r="D214" s="75"/>
      <c r="E214" s="76"/>
      <c r="F214" s="171">
        <v>6.3</v>
      </c>
      <c r="G214" s="227">
        <v>0.5</v>
      </c>
      <c r="H214" s="433"/>
      <c r="I214" s="90"/>
      <c r="J214" s="91"/>
      <c r="K214" s="91"/>
      <c r="L214" s="92"/>
      <c r="M214" s="93"/>
      <c r="N214" s="94">
        <v>2.2640000000000002</v>
      </c>
      <c r="O214" s="95">
        <v>35.936507936507937</v>
      </c>
      <c r="P214" s="96">
        <v>4.415</v>
      </c>
      <c r="Q214" s="96">
        <v>4.351</v>
      </c>
      <c r="R214" s="97">
        <v>4.351</v>
      </c>
      <c r="S214" s="571"/>
      <c r="T214" s="571"/>
      <c r="U214" s="571"/>
      <c r="V214" s="98"/>
      <c r="W214" s="99"/>
      <c r="X214" s="571"/>
      <c r="AC214" s="49"/>
      <c r="AD214" s="50"/>
      <c r="AE214" s="51"/>
      <c r="AF214" s="52"/>
      <c r="AG214" s="49"/>
      <c r="AH214" s="50"/>
      <c r="AI214" s="53"/>
      <c r="AJ214" s="52"/>
      <c r="AK214" s="315" t="s">
        <v>215</v>
      </c>
    </row>
    <row r="215" spans="1:37" x14ac:dyDescent="0.2">
      <c r="A215" s="164" t="s">
        <v>9</v>
      </c>
      <c r="B215" s="74"/>
      <c r="C215" s="75"/>
      <c r="D215" s="75"/>
      <c r="E215" s="76"/>
      <c r="F215" s="171">
        <v>6.3</v>
      </c>
      <c r="G215" s="227">
        <v>1.7</v>
      </c>
      <c r="H215" s="440"/>
      <c r="I215" s="102"/>
      <c r="J215" s="103"/>
      <c r="K215" s="104"/>
      <c r="L215" s="104"/>
      <c r="M215" s="104"/>
      <c r="N215" s="105"/>
      <c r="O215" s="106"/>
      <c r="P215" s="106"/>
      <c r="Q215" s="84"/>
      <c r="R215" s="85"/>
      <c r="S215" s="572"/>
      <c r="T215" s="572"/>
      <c r="U215" s="572"/>
      <c r="V215" s="107"/>
      <c r="W215" s="108"/>
      <c r="X215" s="572"/>
      <c r="AC215" s="49"/>
      <c r="AD215" s="50"/>
      <c r="AE215" s="51"/>
      <c r="AF215" s="52"/>
      <c r="AG215" s="49"/>
      <c r="AH215" s="50"/>
      <c r="AI215" s="53"/>
      <c r="AJ215" s="52"/>
      <c r="AK215" s="315" t="s">
        <v>215</v>
      </c>
    </row>
    <row r="216" spans="1:37" s="523" customFormat="1" x14ac:dyDescent="0.2">
      <c r="A216" s="140" t="s">
        <v>56</v>
      </c>
      <c r="B216" s="141" t="s">
        <v>40</v>
      </c>
      <c r="C216" s="141" t="s">
        <v>40</v>
      </c>
      <c r="D216" s="141" t="s">
        <v>40</v>
      </c>
      <c r="E216" s="141" t="s">
        <v>40</v>
      </c>
      <c r="F216" s="142"/>
      <c r="G216" s="142"/>
      <c r="H216" s="429" t="s">
        <v>156</v>
      </c>
      <c r="I216" s="144" t="s">
        <v>40</v>
      </c>
      <c r="J216" s="143"/>
      <c r="K216" s="143"/>
      <c r="L216" s="143"/>
      <c r="M216" s="143"/>
      <c r="N216" s="143"/>
      <c r="O216" s="145"/>
      <c r="P216" s="145"/>
      <c r="Q216" s="146"/>
      <c r="R216" s="146"/>
      <c r="S216" s="149"/>
      <c r="T216" s="148"/>
      <c r="U216" s="149"/>
      <c r="V216" s="150"/>
      <c r="W216" s="151"/>
      <c r="X216" s="73"/>
      <c r="Y216" s="60"/>
      <c r="Z216" s="60"/>
      <c r="AA216" s="60"/>
      <c r="AB216" s="60"/>
      <c r="AC216" s="49"/>
      <c r="AD216" s="50"/>
      <c r="AE216" s="51"/>
      <c r="AF216" s="52"/>
      <c r="AG216" s="49"/>
      <c r="AH216" s="50"/>
      <c r="AI216" s="53"/>
      <c r="AJ216" s="52"/>
      <c r="AK216" s="315" t="s">
        <v>215</v>
      </c>
    </row>
    <row r="217" spans="1:37" ht="14.25" customHeight="1" x14ac:dyDescent="0.25">
      <c r="A217" s="164" t="s">
        <v>167</v>
      </c>
      <c r="B217" s="152"/>
      <c r="C217" s="153"/>
      <c r="D217" s="153"/>
      <c r="E217" s="154" t="s">
        <v>63</v>
      </c>
      <c r="F217" s="435">
        <v>6.3</v>
      </c>
      <c r="G217" s="165">
        <v>1.2</v>
      </c>
      <c r="H217" s="436">
        <v>0.25919999999999999</v>
      </c>
      <c r="I217" s="436">
        <v>0.25919999999999999</v>
      </c>
      <c r="J217" s="167">
        <v>1.266</v>
      </c>
      <c r="K217" s="168">
        <v>2.1549999999999998</v>
      </c>
      <c r="L217" s="169">
        <v>0</v>
      </c>
      <c r="M217" s="80">
        <v>2.1549999999999998</v>
      </c>
      <c r="N217" s="82"/>
      <c r="O217" s="83"/>
      <c r="P217" s="83"/>
      <c r="Q217" s="84"/>
      <c r="R217" s="85"/>
      <c r="S217" s="566" t="s">
        <v>42</v>
      </c>
      <c r="T217" s="566" t="s">
        <v>168</v>
      </c>
      <c r="U217" s="566"/>
      <c r="V217" s="155">
        <v>55.525829999999999</v>
      </c>
      <c r="W217" s="156">
        <v>101.70722000000001</v>
      </c>
      <c r="X217" s="568"/>
      <c r="AC217" s="49"/>
      <c r="AD217" s="50"/>
      <c r="AE217" s="51"/>
      <c r="AF217" s="52">
        <v>1</v>
      </c>
      <c r="AG217" s="49"/>
      <c r="AH217" s="50"/>
      <c r="AI217" s="53"/>
      <c r="AJ217" s="52">
        <v>6.3</v>
      </c>
      <c r="AK217" s="315" t="s">
        <v>215</v>
      </c>
    </row>
    <row r="218" spans="1:37" x14ac:dyDescent="0.25">
      <c r="A218" s="164" t="s">
        <v>12</v>
      </c>
      <c r="B218" s="74"/>
      <c r="C218" s="75"/>
      <c r="D218" s="75"/>
      <c r="E218" s="76"/>
      <c r="F218" s="171">
        <v>6.3</v>
      </c>
      <c r="G218" s="376">
        <v>1.2</v>
      </c>
      <c r="H218" s="433"/>
      <c r="I218" s="90"/>
      <c r="J218" s="91"/>
      <c r="K218" s="91"/>
      <c r="L218" s="92"/>
      <c r="M218" s="93"/>
      <c r="N218" s="94">
        <v>1.266</v>
      </c>
      <c r="O218" s="95">
        <v>20.095238095238095</v>
      </c>
      <c r="P218" s="96">
        <v>5.415</v>
      </c>
      <c r="Q218" s="96">
        <v>5.3490000000000002</v>
      </c>
      <c r="R218" s="97">
        <v>5.3490000000000002</v>
      </c>
      <c r="S218" s="567"/>
      <c r="T218" s="567"/>
      <c r="U218" s="567"/>
      <c r="V218" s="157"/>
      <c r="W218" s="158"/>
      <c r="X218" s="569"/>
      <c r="AC218" s="49"/>
      <c r="AD218" s="50"/>
      <c r="AE218" s="51"/>
      <c r="AF218" s="52"/>
      <c r="AG218" s="49"/>
      <c r="AH218" s="50"/>
      <c r="AI218" s="53"/>
      <c r="AJ218" s="52"/>
      <c r="AK218" s="315" t="s">
        <v>215</v>
      </c>
    </row>
    <row r="219" spans="1:37" s="523" customFormat="1" x14ac:dyDescent="0.2">
      <c r="A219" s="140" t="s">
        <v>56</v>
      </c>
      <c r="B219" s="141" t="s">
        <v>40</v>
      </c>
      <c r="C219" s="141" t="s">
        <v>40</v>
      </c>
      <c r="D219" s="141" t="s">
        <v>40</v>
      </c>
      <c r="E219" s="141" t="s">
        <v>40</v>
      </c>
      <c r="F219" s="142"/>
      <c r="G219" s="142"/>
      <c r="H219" s="429" t="s">
        <v>156</v>
      </c>
      <c r="I219" s="144" t="s">
        <v>40</v>
      </c>
      <c r="J219" s="143"/>
      <c r="K219" s="143"/>
      <c r="L219" s="143"/>
      <c r="M219" s="143"/>
      <c r="N219" s="143"/>
      <c r="O219" s="145"/>
      <c r="P219" s="145"/>
      <c r="Q219" s="146"/>
      <c r="R219" s="146"/>
      <c r="S219" s="149"/>
      <c r="T219" s="148"/>
      <c r="U219" s="149"/>
      <c r="V219" s="150"/>
      <c r="W219" s="151"/>
      <c r="X219" s="73"/>
      <c r="Y219" s="60"/>
      <c r="Z219" s="60"/>
      <c r="AA219" s="60"/>
      <c r="AB219" s="60"/>
      <c r="AC219" s="49"/>
      <c r="AD219" s="50"/>
      <c r="AE219" s="51"/>
      <c r="AF219" s="52"/>
      <c r="AG219" s="49"/>
      <c r="AH219" s="50"/>
      <c r="AI219" s="53"/>
      <c r="AJ219" s="52"/>
      <c r="AK219" s="315" t="s">
        <v>215</v>
      </c>
    </row>
    <row r="220" spans="1:37" ht="14.25" customHeight="1" x14ac:dyDescent="0.25">
      <c r="A220" s="164" t="s">
        <v>169</v>
      </c>
      <c r="B220" s="152"/>
      <c r="C220" s="153"/>
      <c r="D220" s="153"/>
      <c r="E220" s="154" t="s">
        <v>63</v>
      </c>
      <c r="F220" s="435">
        <v>5</v>
      </c>
      <c r="G220" s="165">
        <v>0.2</v>
      </c>
      <c r="H220" s="436">
        <v>0.10600000000000001</v>
      </c>
      <c r="I220" s="436">
        <v>0.10600000000000001</v>
      </c>
      <c r="J220" s="167">
        <v>0.30000000000000004</v>
      </c>
      <c r="K220" s="168">
        <v>0.84399999999999997</v>
      </c>
      <c r="L220" s="169">
        <v>0.68500000000000005</v>
      </c>
      <c r="M220" s="80">
        <v>1.5289999999999999</v>
      </c>
      <c r="N220" s="82"/>
      <c r="O220" s="83"/>
      <c r="P220" s="83"/>
      <c r="Q220" s="84"/>
      <c r="R220" s="85"/>
      <c r="S220" s="570" t="s">
        <v>42</v>
      </c>
      <c r="T220" s="570" t="s">
        <v>170</v>
      </c>
      <c r="U220" s="570"/>
      <c r="V220" s="86">
        <v>55.437220000000003</v>
      </c>
      <c r="W220" s="87">
        <v>101.33528</v>
      </c>
      <c r="X220" s="570"/>
      <c r="AC220" s="49"/>
      <c r="AD220" s="50"/>
      <c r="AE220" s="51"/>
      <c r="AF220" s="52">
        <v>1</v>
      </c>
      <c r="AG220" s="49"/>
      <c r="AH220" s="50"/>
      <c r="AI220" s="53"/>
      <c r="AJ220" s="52">
        <v>5</v>
      </c>
      <c r="AK220" s="315" t="s">
        <v>215</v>
      </c>
    </row>
    <row r="221" spans="1:37" x14ac:dyDescent="0.2">
      <c r="A221" s="164" t="s">
        <v>12</v>
      </c>
      <c r="B221" s="74"/>
      <c r="C221" s="75"/>
      <c r="D221" s="75"/>
      <c r="E221" s="76"/>
      <c r="F221" s="171">
        <v>2.5</v>
      </c>
      <c r="G221" s="227">
        <v>0.2</v>
      </c>
      <c r="H221" s="433"/>
      <c r="I221" s="90"/>
      <c r="J221" s="91"/>
      <c r="K221" s="91"/>
      <c r="L221" s="92"/>
      <c r="M221" s="93"/>
      <c r="N221" s="94">
        <v>0.30000000000000004</v>
      </c>
      <c r="O221" s="95">
        <v>12.000000000000002</v>
      </c>
      <c r="P221" s="96">
        <v>2.4249999999999998</v>
      </c>
      <c r="Q221" s="96">
        <v>2.3250000000000002</v>
      </c>
      <c r="R221" s="97">
        <v>2.3250000000000002</v>
      </c>
      <c r="S221" s="571"/>
      <c r="T221" s="571"/>
      <c r="U221" s="571"/>
      <c r="V221" s="98"/>
      <c r="W221" s="99"/>
      <c r="X221" s="571"/>
      <c r="AC221" s="49"/>
      <c r="AD221" s="50"/>
      <c r="AE221" s="51"/>
      <c r="AF221" s="52"/>
      <c r="AG221" s="49"/>
      <c r="AH221" s="50"/>
      <c r="AI221" s="53"/>
      <c r="AJ221" s="52"/>
      <c r="AK221" s="315" t="s">
        <v>215</v>
      </c>
    </row>
    <row r="222" spans="1:37" x14ac:dyDescent="0.2">
      <c r="A222" s="164" t="s">
        <v>9</v>
      </c>
      <c r="B222" s="74"/>
      <c r="C222" s="75"/>
      <c r="D222" s="75"/>
      <c r="E222" s="76"/>
      <c r="F222" s="171">
        <v>2.5</v>
      </c>
      <c r="G222" s="113">
        <v>0</v>
      </c>
      <c r="H222" s="440"/>
      <c r="I222" s="102"/>
      <c r="J222" s="103"/>
      <c r="K222" s="104"/>
      <c r="L222" s="104"/>
      <c r="M222" s="104"/>
      <c r="N222" s="105"/>
      <c r="O222" s="106"/>
      <c r="P222" s="106"/>
      <c r="Q222" s="84"/>
      <c r="R222" s="85"/>
      <c r="S222" s="572"/>
      <c r="T222" s="572"/>
      <c r="U222" s="572"/>
      <c r="V222" s="107"/>
      <c r="W222" s="108"/>
      <c r="X222" s="572"/>
      <c r="AC222" s="49"/>
      <c r="AD222" s="50"/>
      <c r="AE222" s="51"/>
      <c r="AF222" s="52"/>
      <c r="AG222" s="49"/>
      <c r="AH222" s="50"/>
      <c r="AI222" s="53"/>
      <c r="AJ222" s="52"/>
      <c r="AK222" s="315" t="s">
        <v>215</v>
      </c>
    </row>
    <row r="223" spans="1:37" s="523" customFormat="1" x14ac:dyDescent="0.2">
      <c r="A223" s="140" t="s">
        <v>56</v>
      </c>
      <c r="B223" s="141" t="s">
        <v>40</v>
      </c>
      <c r="C223" s="141" t="s">
        <v>40</v>
      </c>
      <c r="D223" s="141" t="s">
        <v>40</v>
      </c>
      <c r="E223" s="141" t="s">
        <v>40</v>
      </c>
      <c r="F223" s="142"/>
      <c r="G223" s="142"/>
      <c r="H223" s="429" t="s">
        <v>156</v>
      </c>
      <c r="I223" s="144" t="s">
        <v>40</v>
      </c>
      <c r="J223" s="143"/>
      <c r="K223" s="143"/>
      <c r="L223" s="143"/>
      <c r="M223" s="143"/>
      <c r="N223" s="143"/>
      <c r="O223" s="145"/>
      <c r="P223" s="145"/>
      <c r="Q223" s="146"/>
      <c r="R223" s="146"/>
      <c r="S223" s="149"/>
      <c r="T223" s="148"/>
      <c r="U223" s="149"/>
      <c r="V223" s="150"/>
      <c r="W223" s="151"/>
      <c r="X223" s="73"/>
      <c r="Y223" s="60"/>
      <c r="Z223" s="60"/>
      <c r="AA223" s="60"/>
      <c r="AB223" s="60"/>
      <c r="AC223" s="49"/>
      <c r="AD223" s="50"/>
      <c r="AE223" s="51"/>
      <c r="AF223" s="52"/>
      <c r="AG223" s="49"/>
      <c r="AH223" s="50"/>
      <c r="AI223" s="53"/>
      <c r="AJ223" s="52"/>
      <c r="AK223" s="315" t="s">
        <v>215</v>
      </c>
    </row>
    <row r="224" spans="1:37" ht="14.25" customHeight="1" x14ac:dyDescent="0.25">
      <c r="A224" s="164" t="s">
        <v>171</v>
      </c>
      <c r="B224" s="152"/>
      <c r="C224" s="153"/>
      <c r="D224" s="153"/>
      <c r="E224" s="154" t="s">
        <v>63</v>
      </c>
      <c r="F224" s="435">
        <v>3.4000000000000004</v>
      </c>
      <c r="G224" s="165">
        <v>0.5</v>
      </c>
      <c r="H224" s="436">
        <v>1.0199999999999994E-2</v>
      </c>
      <c r="I224" s="166">
        <v>1.0199999999999994E-2</v>
      </c>
      <c r="J224" s="167">
        <v>0.51019999999999999</v>
      </c>
      <c r="K224" s="168">
        <v>1.3819999999999999</v>
      </c>
      <c r="L224" s="169">
        <v>0</v>
      </c>
      <c r="M224" s="80">
        <v>1.3819999999999999</v>
      </c>
      <c r="N224" s="82"/>
      <c r="O224" s="83"/>
      <c r="P224" s="83"/>
      <c r="Q224" s="84"/>
      <c r="R224" s="85"/>
      <c r="S224" s="570" t="s">
        <v>42</v>
      </c>
      <c r="T224" s="570" t="s">
        <v>172</v>
      </c>
      <c r="U224" s="570"/>
      <c r="V224" s="86">
        <v>55.50667</v>
      </c>
      <c r="W224" s="87">
        <v>101.96111000000001</v>
      </c>
      <c r="X224" s="570"/>
      <c r="AC224" s="49"/>
      <c r="AD224" s="50"/>
      <c r="AE224" s="51"/>
      <c r="AF224" s="52">
        <v>1</v>
      </c>
      <c r="AG224" s="49"/>
      <c r="AH224" s="50"/>
      <c r="AI224" s="53"/>
      <c r="AJ224" s="52">
        <v>3.4000000000000004</v>
      </c>
      <c r="AK224" s="315" t="s">
        <v>215</v>
      </c>
    </row>
    <row r="225" spans="1:37" x14ac:dyDescent="0.2">
      <c r="A225" s="164" t="s">
        <v>12</v>
      </c>
      <c r="B225" s="74"/>
      <c r="C225" s="75"/>
      <c r="D225" s="75"/>
      <c r="E225" s="76"/>
      <c r="F225" s="171">
        <v>1.6</v>
      </c>
      <c r="G225" s="113">
        <v>0</v>
      </c>
      <c r="H225" s="433"/>
      <c r="I225" s="90"/>
      <c r="J225" s="91"/>
      <c r="K225" s="91"/>
      <c r="L225" s="92"/>
      <c r="M225" s="93"/>
      <c r="N225" s="94">
        <v>0.51019999999999999</v>
      </c>
      <c r="O225" s="95">
        <v>31.887499999999996</v>
      </c>
      <c r="P225" s="96">
        <v>1.1800000000000002</v>
      </c>
      <c r="Q225" s="96">
        <v>1.1698000000000002</v>
      </c>
      <c r="R225" s="97">
        <v>1.1698000000000002</v>
      </c>
      <c r="S225" s="571"/>
      <c r="T225" s="571"/>
      <c r="U225" s="571"/>
      <c r="V225" s="98"/>
      <c r="W225" s="99"/>
      <c r="X225" s="571"/>
      <c r="AC225" s="49"/>
      <c r="AD225" s="50"/>
      <c r="AE225" s="51"/>
      <c r="AF225" s="52"/>
      <c r="AG225" s="49"/>
      <c r="AH225" s="50"/>
      <c r="AI225" s="53"/>
      <c r="AJ225" s="52"/>
      <c r="AK225" s="315" t="s">
        <v>215</v>
      </c>
    </row>
    <row r="226" spans="1:37" x14ac:dyDescent="0.2">
      <c r="A226" s="164" t="s">
        <v>9</v>
      </c>
      <c r="B226" s="74"/>
      <c r="C226" s="75"/>
      <c r="D226" s="75"/>
      <c r="E226" s="76"/>
      <c r="F226" s="171">
        <v>1.8</v>
      </c>
      <c r="G226" s="227">
        <v>0.4</v>
      </c>
      <c r="H226" s="440"/>
      <c r="I226" s="102"/>
      <c r="J226" s="103"/>
      <c r="K226" s="104"/>
      <c r="L226" s="104"/>
      <c r="M226" s="104"/>
      <c r="N226" s="105"/>
      <c r="O226" s="106"/>
      <c r="P226" s="106"/>
      <c r="Q226" s="84"/>
      <c r="R226" s="85"/>
      <c r="S226" s="572"/>
      <c r="T226" s="572"/>
      <c r="U226" s="572"/>
      <c r="V226" s="107"/>
      <c r="W226" s="108"/>
      <c r="X226" s="572"/>
      <c r="AC226" s="49"/>
      <c r="AD226" s="50"/>
      <c r="AE226" s="51"/>
      <c r="AF226" s="52"/>
      <c r="AG226" s="49"/>
      <c r="AH226" s="50"/>
      <c r="AI226" s="53"/>
      <c r="AJ226" s="52"/>
      <c r="AK226" s="315" t="s">
        <v>215</v>
      </c>
    </row>
    <row r="227" spans="1:37" s="523" customFormat="1" x14ac:dyDescent="0.2">
      <c r="A227" s="140" t="s">
        <v>56</v>
      </c>
      <c r="B227" s="141" t="s">
        <v>40</v>
      </c>
      <c r="C227" s="141" t="s">
        <v>40</v>
      </c>
      <c r="D227" s="141" t="s">
        <v>40</v>
      </c>
      <c r="E227" s="141" t="s">
        <v>40</v>
      </c>
      <c r="F227" s="142"/>
      <c r="G227" s="142"/>
      <c r="H227" s="429" t="s">
        <v>156</v>
      </c>
      <c r="I227" s="144" t="s">
        <v>40</v>
      </c>
      <c r="J227" s="143"/>
      <c r="K227" s="143"/>
      <c r="L227" s="143"/>
      <c r="M227" s="143"/>
      <c r="N227" s="143"/>
      <c r="O227" s="145"/>
      <c r="P227" s="145"/>
      <c r="Q227" s="146"/>
      <c r="R227" s="146"/>
      <c r="S227" s="149"/>
      <c r="T227" s="148"/>
      <c r="U227" s="149"/>
      <c r="V227" s="150"/>
      <c r="W227" s="151"/>
      <c r="X227" s="73"/>
      <c r="Y227" s="60"/>
      <c r="Z227" s="60"/>
      <c r="AA227" s="60"/>
      <c r="AB227" s="60"/>
      <c r="AC227" s="49"/>
      <c r="AD227" s="50"/>
      <c r="AE227" s="51"/>
      <c r="AF227" s="52"/>
      <c r="AG227" s="49"/>
      <c r="AH227" s="50"/>
      <c r="AI227" s="53"/>
      <c r="AJ227" s="52"/>
      <c r="AK227" s="315" t="s">
        <v>215</v>
      </c>
    </row>
    <row r="228" spans="1:37" ht="14.25" customHeight="1" x14ac:dyDescent="0.25">
      <c r="A228" s="164" t="s">
        <v>173</v>
      </c>
      <c r="B228" s="152"/>
      <c r="C228" s="153"/>
      <c r="D228" s="153"/>
      <c r="E228" s="154" t="s">
        <v>63</v>
      </c>
      <c r="F228" s="435">
        <v>2.5</v>
      </c>
      <c r="G228" s="165">
        <v>0.6</v>
      </c>
      <c r="H228" s="436">
        <v>0.109</v>
      </c>
      <c r="I228" s="436">
        <v>0.109</v>
      </c>
      <c r="J228" s="167">
        <v>0.68899999999999995</v>
      </c>
      <c r="K228" s="168">
        <v>0.14000000000000001</v>
      </c>
      <c r="L228" s="169">
        <v>0</v>
      </c>
      <c r="M228" s="80">
        <v>0.14000000000000001</v>
      </c>
      <c r="N228" s="82"/>
      <c r="O228" s="83"/>
      <c r="P228" s="83"/>
      <c r="Q228" s="84"/>
      <c r="R228" s="85"/>
      <c r="S228" s="566" t="s">
        <v>42</v>
      </c>
      <c r="T228" s="566" t="s">
        <v>174</v>
      </c>
      <c r="U228" s="566"/>
      <c r="V228" s="155">
        <v>55.562220000000003</v>
      </c>
      <c r="W228" s="156">
        <v>101.47861</v>
      </c>
      <c r="X228" s="568"/>
      <c r="AC228" s="49"/>
      <c r="AD228" s="50"/>
      <c r="AE228" s="51"/>
      <c r="AF228" s="52">
        <v>1</v>
      </c>
      <c r="AG228" s="49"/>
      <c r="AH228" s="50"/>
      <c r="AI228" s="53"/>
      <c r="AJ228" s="52">
        <v>2.5</v>
      </c>
      <c r="AK228" s="315" t="s">
        <v>215</v>
      </c>
    </row>
    <row r="229" spans="1:37" x14ac:dyDescent="0.2">
      <c r="A229" s="164" t="s">
        <v>12</v>
      </c>
      <c r="B229" s="74"/>
      <c r="C229" s="75"/>
      <c r="D229" s="75"/>
      <c r="E229" s="76"/>
      <c r="F229" s="171">
        <v>2.5</v>
      </c>
      <c r="G229" s="227">
        <v>0.6</v>
      </c>
      <c r="H229" s="433"/>
      <c r="I229" s="90"/>
      <c r="J229" s="91"/>
      <c r="K229" s="91"/>
      <c r="L229" s="92"/>
      <c r="M229" s="93"/>
      <c r="N229" s="94">
        <v>0.68899999999999995</v>
      </c>
      <c r="O229" s="95">
        <v>27.559999999999995</v>
      </c>
      <c r="P229" s="96">
        <v>2.0249999999999999</v>
      </c>
      <c r="Q229" s="96">
        <v>1.9359999999999999</v>
      </c>
      <c r="R229" s="97">
        <v>1.9359999999999999</v>
      </c>
      <c r="S229" s="567"/>
      <c r="T229" s="567"/>
      <c r="U229" s="567"/>
      <c r="V229" s="157"/>
      <c r="W229" s="158"/>
      <c r="X229" s="569"/>
      <c r="AC229" s="49"/>
      <c r="AD229" s="50"/>
      <c r="AE229" s="51"/>
      <c r="AF229" s="52"/>
      <c r="AG229" s="49"/>
      <c r="AH229" s="50"/>
      <c r="AI229" s="53"/>
      <c r="AJ229" s="52"/>
      <c r="AK229" s="315" t="s">
        <v>215</v>
      </c>
    </row>
    <row r="230" spans="1:37" s="523" customFormat="1" x14ac:dyDescent="0.2">
      <c r="A230" s="140" t="s">
        <v>56</v>
      </c>
      <c r="B230" s="141" t="s">
        <v>40</v>
      </c>
      <c r="C230" s="141" t="s">
        <v>40</v>
      </c>
      <c r="D230" s="141" t="s">
        <v>40</v>
      </c>
      <c r="E230" s="141" t="s">
        <v>40</v>
      </c>
      <c r="F230" s="142"/>
      <c r="G230" s="142"/>
      <c r="H230" s="429" t="s">
        <v>156</v>
      </c>
      <c r="I230" s="144" t="s">
        <v>40</v>
      </c>
      <c r="J230" s="143"/>
      <c r="K230" s="143"/>
      <c r="L230" s="143"/>
      <c r="M230" s="143"/>
      <c r="N230" s="143"/>
      <c r="O230" s="145"/>
      <c r="P230" s="145"/>
      <c r="Q230" s="146"/>
      <c r="R230" s="146"/>
      <c r="S230" s="149"/>
      <c r="T230" s="148"/>
      <c r="U230" s="149"/>
      <c r="V230" s="150"/>
      <c r="W230" s="151"/>
      <c r="X230" s="73"/>
      <c r="Y230" s="60"/>
      <c r="Z230" s="60"/>
      <c r="AA230" s="60"/>
      <c r="AB230" s="60"/>
      <c r="AC230" s="49"/>
      <c r="AD230" s="50"/>
      <c r="AE230" s="51"/>
      <c r="AF230" s="52"/>
      <c r="AG230" s="49"/>
      <c r="AH230" s="50"/>
      <c r="AI230" s="53"/>
      <c r="AJ230" s="52"/>
      <c r="AK230" s="315" t="s">
        <v>215</v>
      </c>
    </row>
    <row r="231" spans="1:37" ht="14.25" customHeight="1" x14ac:dyDescent="0.25">
      <c r="A231" s="164" t="s">
        <v>175</v>
      </c>
      <c r="B231" s="152"/>
      <c r="C231" s="153"/>
      <c r="D231" s="153"/>
      <c r="E231" s="154" t="s">
        <v>63</v>
      </c>
      <c r="F231" s="435">
        <v>1</v>
      </c>
      <c r="G231" s="190">
        <v>0.01</v>
      </c>
      <c r="H231" s="436">
        <v>0</v>
      </c>
      <c r="I231" s="166">
        <v>0</v>
      </c>
      <c r="J231" s="167">
        <v>0.01</v>
      </c>
      <c r="K231" s="168">
        <v>0.2</v>
      </c>
      <c r="L231" s="169">
        <v>0</v>
      </c>
      <c r="M231" s="80">
        <v>0.2</v>
      </c>
      <c r="N231" s="82"/>
      <c r="O231" s="83"/>
      <c r="P231" s="83"/>
      <c r="Q231" s="84"/>
      <c r="R231" s="85"/>
      <c r="S231" s="566" t="s">
        <v>42</v>
      </c>
      <c r="T231" s="566" t="s">
        <v>176</v>
      </c>
      <c r="U231" s="566"/>
      <c r="V231" s="155">
        <v>55.266109999999998</v>
      </c>
      <c r="W231" s="156">
        <v>102.23667</v>
      </c>
      <c r="X231" s="568"/>
      <c r="AC231" s="49"/>
      <c r="AD231" s="50"/>
      <c r="AE231" s="51"/>
      <c r="AF231" s="52">
        <v>1</v>
      </c>
      <c r="AG231" s="49"/>
      <c r="AH231" s="50"/>
      <c r="AI231" s="53"/>
      <c r="AJ231" s="52">
        <v>1</v>
      </c>
      <c r="AK231" s="315" t="s">
        <v>215</v>
      </c>
    </row>
    <row r="232" spans="1:37" x14ac:dyDescent="0.2">
      <c r="A232" s="164" t="s">
        <v>12</v>
      </c>
      <c r="B232" s="74"/>
      <c r="C232" s="75"/>
      <c r="D232" s="75"/>
      <c r="E232" s="76"/>
      <c r="F232" s="171">
        <v>1</v>
      </c>
      <c r="G232" s="382">
        <v>0.01</v>
      </c>
      <c r="H232" s="433"/>
      <c r="I232" s="90"/>
      <c r="J232" s="91"/>
      <c r="K232" s="91"/>
      <c r="L232" s="92"/>
      <c r="M232" s="93"/>
      <c r="N232" s="94">
        <v>0.01</v>
      </c>
      <c r="O232" s="95">
        <v>1</v>
      </c>
      <c r="P232" s="96">
        <v>1.04</v>
      </c>
      <c r="Q232" s="96">
        <v>1.04</v>
      </c>
      <c r="R232" s="97">
        <v>1.04</v>
      </c>
      <c r="S232" s="567"/>
      <c r="T232" s="567"/>
      <c r="U232" s="567"/>
      <c r="V232" s="157"/>
      <c r="W232" s="158"/>
      <c r="X232" s="569"/>
      <c r="AC232" s="49"/>
      <c r="AD232" s="50"/>
      <c r="AE232" s="51"/>
      <c r="AF232" s="52"/>
      <c r="AG232" s="49"/>
      <c r="AH232" s="50"/>
      <c r="AI232" s="53"/>
      <c r="AJ232" s="52"/>
      <c r="AK232" s="315" t="s">
        <v>215</v>
      </c>
    </row>
    <row r="233" spans="1:37" s="523" customFormat="1" x14ac:dyDescent="0.2">
      <c r="A233" s="140" t="s">
        <v>56</v>
      </c>
      <c r="B233" s="141" t="s">
        <v>40</v>
      </c>
      <c r="C233" s="141" t="s">
        <v>40</v>
      </c>
      <c r="D233" s="141" t="s">
        <v>40</v>
      </c>
      <c r="E233" s="141" t="s">
        <v>40</v>
      </c>
      <c r="F233" s="142"/>
      <c r="G233" s="142"/>
      <c r="H233" s="429" t="s">
        <v>156</v>
      </c>
      <c r="I233" s="144" t="s">
        <v>40</v>
      </c>
      <c r="J233" s="143"/>
      <c r="K233" s="143"/>
      <c r="L233" s="143"/>
      <c r="M233" s="143"/>
      <c r="N233" s="143"/>
      <c r="O233" s="145"/>
      <c r="P233" s="145"/>
      <c r="Q233" s="146"/>
      <c r="R233" s="146"/>
      <c r="S233" s="149"/>
      <c r="T233" s="148"/>
      <c r="U233" s="149"/>
      <c r="V233" s="150"/>
      <c r="W233" s="151"/>
      <c r="X233" s="73"/>
      <c r="Y233" s="60"/>
      <c r="Z233" s="60"/>
      <c r="AA233" s="60"/>
      <c r="AB233" s="60"/>
      <c r="AC233" s="49"/>
      <c r="AD233" s="50"/>
      <c r="AE233" s="51"/>
      <c r="AF233" s="52"/>
      <c r="AG233" s="49"/>
      <c r="AH233" s="50"/>
      <c r="AI233" s="53"/>
      <c r="AJ233" s="52"/>
      <c r="AK233" s="315" t="s">
        <v>215</v>
      </c>
    </row>
    <row r="234" spans="1:37" ht="14.25" customHeight="1" x14ac:dyDescent="0.25">
      <c r="A234" s="164" t="s">
        <v>177</v>
      </c>
      <c r="B234" s="152"/>
      <c r="C234" s="153"/>
      <c r="D234" s="153"/>
      <c r="E234" s="154" t="s">
        <v>63</v>
      </c>
      <c r="F234" s="435">
        <v>8</v>
      </c>
      <c r="G234" s="165">
        <v>3.3</v>
      </c>
      <c r="H234" s="436">
        <v>0.20700000000000002</v>
      </c>
      <c r="I234" s="436">
        <v>0.20700000000000002</v>
      </c>
      <c r="J234" s="167">
        <v>3.4469999999999996</v>
      </c>
      <c r="K234" s="168">
        <v>4.694</v>
      </c>
      <c r="L234" s="169">
        <v>0.8</v>
      </c>
      <c r="M234" s="80">
        <v>5.4939999999999998</v>
      </c>
      <c r="N234" s="82"/>
      <c r="O234" s="83"/>
      <c r="P234" s="83"/>
      <c r="Q234" s="84"/>
      <c r="R234" s="85"/>
      <c r="S234" s="570" t="s">
        <v>42</v>
      </c>
      <c r="T234" s="570" t="s">
        <v>178</v>
      </c>
      <c r="U234" s="570"/>
      <c r="V234" s="86">
        <v>55.379739999999998</v>
      </c>
      <c r="W234" s="87">
        <v>101.04812099999999</v>
      </c>
      <c r="X234" s="570"/>
      <c r="AC234" s="49"/>
      <c r="AD234" s="50"/>
      <c r="AE234" s="51"/>
      <c r="AF234" s="52">
        <v>1</v>
      </c>
      <c r="AG234" s="49"/>
      <c r="AH234" s="50"/>
      <c r="AI234" s="53"/>
      <c r="AJ234" s="52">
        <v>8</v>
      </c>
      <c r="AK234" s="315" t="s">
        <v>215</v>
      </c>
    </row>
    <row r="235" spans="1:37" x14ac:dyDescent="0.25">
      <c r="A235" s="164" t="s">
        <v>12</v>
      </c>
      <c r="B235" s="74"/>
      <c r="C235" s="75"/>
      <c r="D235" s="75"/>
      <c r="E235" s="76"/>
      <c r="F235" s="171">
        <v>4</v>
      </c>
      <c r="G235" s="376">
        <v>0.3</v>
      </c>
      <c r="H235" s="433"/>
      <c r="I235" s="90"/>
      <c r="J235" s="91"/>
      <c r="K235" s="91"/>
      <c r="L235" s="92"/>
      <c r="M235" s="93"/>
      <c r="N235" s="94">
        <v>3.4469999999999996</v>
      </c>
      <c r="O235" s="95">
        <v>86.174999999999997</v>
      </c>
      <c r="P235" s="96">
        <v>0.90000000000000036</v>
      </c>
      <c r="Q235" s="96">
        <v>0.75300000000000056</v>
      </c>
      <c r="R235" s="97">
        <v>0.75300000000000056</v>
      </c>
      <c r="S235" s="571"/>
      <c r="T235" s="571"/>
      <c r="U235" s="571"/>
      <c r="V235" s="98"/>
      <c r="W235" s="99"/>
      <c r="X235" s="571"/>
      <c r="AC235" s="49"/>
      <c r="AD235" s="50"/>
      <c r="AE235" s="51"/>
      <c r="AF235" s="52"/>
      <c r="AG235" s="49"/>
      <c r="AH235" s="50"/>
      <c r="AI235" s="53"/>
      <c r="AJ235" s="52"/>
      <c r="AK235" s="315" t="s">
        <v>215</v>
      </c>
    </row>
    <row r="236" spans="1:37" x14ac:dyDescent="0.25">
      <c r="A236" s="164" t="s">
        <v>9</v>
      </c>
      <c r="B236" s="74"/>
      <c r="C236" s="75"/>
      <c r="D236" s="75"/>
      <c r="E236" s="76"/>
      <c r="F236" s="171">
        <v>4</v>
      </c>
      <c r="G236" s="376">
        <v>3</v>
      </c>
      <c r="H236" s="440"/>
      <c r="I236" s="102"/>
      <c r="J236" s="103"/>
      <c r="K236" s="104"/>
      <c r="L236" s="104"/>
      <c r="M236" s="104"/>
      <c r="N236" s="105"/>
      <c r="O236" s="106"/>
      <c r="P236" s="106"/>
      <c r="Q236" s="84"/>
      <c r="R236" s="85"/>
      <c r="S236" s="572"/>
      <c r="T236" s="572"/>
      <c r="U236" s="572"/>
      <c r="V236" s="107"/>
      <c r="W236" s="108"/>
      <c r="X236" s="572"/>
      <c r="AC236" s="49"/>
      <c r="AD236" s="50"/>
      <c r="AE236" s="51"/>
      <c r="AF236" s="52"/>
      <c r="AG236" s="49"/>
      <c r="AH236" s="50"/>
      <c r="AI236" s="53"/>
      <c r="AJ236" s="52"/>
      <c r="AK236" s="315" t="s">
        <v>215</v>
      </c>
    </row>
    <row r="237" spans="1:37" s="523" customFormat="1" x14ac:dyDescent="0.2">
      <c r="A237" s="140" t="s">
        <v>56</v>
      </c>
      <c r="B237" s="141" t="s">
        <v>40</v>
      </c>
      <c r="C237" s="141" t="s">
        <v>40</v>
      </c>
      <c r="D237" s="141" t="s">
        <v>40</v>
      </c>
      <c r="E237" s="141" t="s">
        <v>40</v>
      </c>
      <c r="F237" s="142"/>
      <c r="G237" s="142"/>
      <c r="H237" s="429" t="s">
        <v>156</v>
      </c>
      <c r="I237" s="144" t="s">
        <v>40</v>
      </c>
      <c r="J237" s="143"/>
      <c r="K237" s="143"/>
      <c r="L237" s="143"/>
      <c r="M237" s="143"/>
      <c r="N237" s="143"/>
      <c r="O237" s="145"/>
      <c r="P237" s="145"/>
      <c r="Q237" s="146"/>
      <c r="R237" s="146"/>
      <c r="S237" s="149"/>
      <c r="T237" s="148"/>
      <c r="U237" s="149"/>
      <c r="V237" s="150"/>
      <c r="W237" s="151"/>
      <c r="X237" s="73"/>
      <c r="Y237" s="60"/>
      <c r="Z237" s="60"/>
      <c r="AA237" s="60"/>
      <c r="AB237" s="60"/>
      <c r="AC237" s="49"/>
      <c r="AD237" s="50"/>
      <c r="AE237" s="51"/>
      <c r="AF237" s="52"/>
      <c r="AG237" s="49"/>
      <c r="AH237" s="50"/>
      <c r="AI237" s="53"/>
      <c r="AJ237" s="52"/>
      <c r="AK237" s="315" t="s">
        <v>215</v>
      </c>
    </row>
    <row r="238" spans="1:37" ht="14.25" customHeight="1" x14ac:dyDescent="0.25">
      <c r="A238" s="164" t="s">
        <v>179</v>
      </c>
      <c r="B238" s="152"/>
      <c r="C238" s="153"/>
      <c r="D238" s="153"/>
      <c r="E238" s="154" t="s">
        <v>63</v>
      </c>
      <c r="F238" s="435">
        <v>4.0999999999999996</v>
      </c>
      <c r="G238" s="165">
        <v>1</v>
      </c>
      <c r="H238" s="436">
        <v>6.6000000000000003E-2</v>
      </c>
      <c r="I238" s="436">
        <v>6.6000000000000003E-2</v>
      </c>
      <c r="J238" s="167">
        <v>1.056</v>
      </c>
      <c r="K238" s="168">
        <v>1.393</v>
      </c>
      <c r="L238" s="169">
        <v>0</v>
      </c>
      <c r="M238" s="80">
        <v>1.393</v>
      </c>
      <c r="N238" s="82"/>
      <c r="O238" s="83"/>
      <c r="P238" s="83"/>
      <c r="Q238" s="84"/>
      <c r="R238" s="85"/>
      <c r="S238" s="570" t="s">
        <v>42</v>
      </c>
      <c r="T238" s="570" t="s">
        <v>178</v>
      </c>
      <c r="U238" s="570"/>
      <c r="V238" s="86">
        <v>55.33972</v>
      </c>
      <c r="W238" s="87">
        <v>100.73417000000001</v>
      </c>
      <c r="X238" s="570"/>
      <c r="AC238" s="49"/>
      <c r="AD238" s="50"/>
      <c r="AE238" s="51"/>
      <c r="AF238" s="52">
        <v>1</v>
      </c>
      <c r="AG238" s="49"/>
      <c r="AH238" s="50"/>
      <c r="AI238" s="53"/>
      <c r="AJ238" s="52">
        <v>4.0999999999999996</v>
      </c>
      <c r="AK238" s="315" t="s">
        <v>215</v>
      </c>
    </row>
    <row r="239" spans="1:37" x14ac:dyDescent="0.2">
      <c r="A239" s="164" t="s">
        <v>12</v>
      </c>
      <c r="B239" s="74"/>
      <c r="C239" s="75"/>
      <c r="D239" s="75"/>
      <c r="E239" s="76"/>
      <c r="F239" s="171">
        <v>2.5</v>
      </c>
      <c r="G239" s="113">
        <v>0</v>
      </c>
      <c r="H239" s="433"/>
      <c r="I239" s="90"/>
      <c r="J239" s="91"/>
      <c r="K239" s="91"/>
      <c r="L239" s="92"/>
      <c r="M239" s="93"/>
      <c r="N239" s="94">
        <v>1.056</v>
      </c>
      <c r="O239" s="95">
        <v>42.24</v>
      </c>
      <c r="P239" s="96">
        <v>1.625</v>
      </c>
      <c r="Q239" s="96">
        <v>1.569</v>
      </c>
      <c r="R239" s="97">
        <v>1.569</v>
      </c>
      <c r="S239" s="571"/>
      <c r="T239" s="571"/>
      <c r="U239" s="571"/>
      <c r="V239" s="98"/>
      <c r="W239" s="99"/>
      <c r="X239" s="571"/>
      <c r="AC239" s="49"/>
      <c r="AD239" s="50"/>
      <c r="AE239" s="51"/>
      <c r="AF239" s="52"/>
      <c r="AG239" s="49"/>
      <c r="AH239" s="50"/>
      <c r="AI239" s="53"/>
      <c r="AJ239" s="52"/>
      <c r="AK239" s="315" t="s">
        <v>215</v>
      </c>
    </row>
    <row r="240" spans="1:37" x14ac:dyDescent="0.25">
      <c r="A240" s="164" t="s">
        <v>9</v>
      </c>
      <c r="B240" s="74"/>
      <c r="C240" s="75"/>
      <c r="D240" s="75"/>
      <c r="E240" s="76"/>
      <c r="F240" s="171">
        <v>1.6</v>
      </c>
      <c r="G240" s="376">
        <v>1.1000000000000001</v>
      </c>
      <c r="H240" s="440"/>
      <c r="I240" s="102"/>
      <c r="J240" s="103"/>
      <c r="K240" s="104"/>
      <c r="L240" s="104"/>
      <c r="M240" s="104"/>
      <c r="N240" s="105"/>
      <c r="O240" s="106"/>
      <c r="P240" s="106"/>
      <c r="Q240" s="84"/>
      <c r="R240" s="85"/>
      <c r="S240" s="572"/>
      <c r="T240" s="572"/>
      <c r="U240" s="572"/>
      <c r="V240" s="107"/>
      <c r="W240" s="108"/>
      <c r="X240" s="572"/>
      <c r="AC240" s="49"/>
      <c r="AD240" s="50"/>
      <c r="AE240" s="51"/>
      <c r="AF240" s="52"/>
      <c r="AG240" s="49"/>
      <c r="AH240" s="50"/>
      <c r="AI240" s="53"/>
      <c r="AJ240" s="52"/>
      <c r="AK240" s="315" t="s">
        <v>215</v>
      </c>
    </row>
    <row r="241" spans="1:37" s="523" customFormat="1" x14ac:dyDescent="0.2">
      <c r="A241" s="140" t="s">
        <v>56</v>
      </c>
      <c r="B241" s="141" t="s">
        <v>40</v>
      </c>
      <c r="C241" s="141" t="s">
        <v>40</v>
      </c>
      <c r="D241" s="141" t="s">
        <v>40</v>
      </c>
      <c r="E241" s="141" t="s">
        <v>40</v>
      </c>
      <c r="F241" s="142"/>
      <c r="G241" s="142"/>
      <c r="H241" s="429" t="s">
        <v>156</v>
      </c>
      <c r="I241" s="144" t="s">
        <v>40</v>
      </c>
      <c r="J241" s="143"/>
      <c r="K241" s="143"/>
      <c r="L241" s="143"/>
      <c r="M241" s="143"/>
      <c r="N241" s="143"/>
      <c r="O241" s="145"/>
      <c r="P241" s="145"/>
      <c r="Q241" s="146"/>
      <c r="R241" s="146"/>
      <c r="S241" s="149"/>
      <c r="T241" s="148"/>
      <c r="U241" s="149"/>
      <c r="V241" s="150"/>
      <c r="W241" s="151"/>
      <c r="X241" s="73"/>
      <c r="Y241" s="60"/>
      <c r="Z241" s="60"/>
      <c r="AA241" s="60"/>
      <c r="AB241" s="60"/>
      <c r="AC241" s="49"/>
      <c r="AD241" s="50"/>
      <c r="AE241" s="51"/>
      <c r="AF241" s="52"/>
      <c r="AG241" s="49"/>
      <c r="AH241" s="50"/>
      <c r="AI241" s="53"/>
      <c r="AJ241" s="52"/>
      <c r="AK241" s="315" t="s">
        <v>215</v>
      </c>
    </row>
    <row r="242" spans="1:37" ht="14.25" customHeight="1" x14ac:dyDescent="0.25">
      <c r="A242" s="164" t="s">
        <v>180</v>
      </c>
      <c r="B242" s="152"/>
      <c r="C242" s="153"/>
      <c r="D242" s="153"/>
      <c r="E242" s="154" t="s">
        <v>63</v>
      </c>
      <c r="F242" s="430">
        <v>2.5</v>
      </c>
      <c r="G242" s="77">
        <v>0.8</v>
      </c>
      <c r="H242" s="431">
        <v>0</v>
      </c>
      <c r="I242" s="78">
        <v>0</v>
      </c>
      <c r="J242" s="79">
        <v>0.8</v>
      </c>
      <c r="K242" s="80">
        <v>0.2</v>
      </c>
      <c r="L242" s="81">
        <v>2</v>
      </c>
      <c r="M242" s="80">
        <v>2.2000000000000002</v>
      </c>
      <c r="N242" s="82"/>
      <c r="O242" s="83"/>
      <c r="P242" s="83"/>
      <c r="Q242" s="84"/>
      <c r="R242" s="85"/>
      <c r="S242" s="566" t="s">
        <v>42</v>
      </c>
      <c r="T242" s="566" t="s">
        <v>181</v>
      </c>
      <c r="U242" s="566"/>
      <c r="V242" s="155">
        <v>55.404440000000001</v>
      </c>
      <c r="W242" s="156">
        <v>101.89472000000001</v>
      </c>
      <c r="X242" s="568"/>
      <c r="AC242" s="49"/>
      <c r="AD242" s="50"/>
      <c r="AE242" s="51"/>
      <c r="AF242" s="52">
        <v>1</v>
      </c>
      <c r="AG242" s="49"/>
      <c r="AH242" s="50"/>
      <c r="AI242" s="53"/>
      <c r="AJ242" s="52">
        <v>2.5</v>
      </c>
      <c r="AK242" s="315" t="s">
        <v>215</v>
      </c>
    </row>
    <row r="243" spans="1:37" x14ac:dyDescent="0.25">
      <c r="A243" s="164" t="s">
        <v>12</v>
      </c>
      <c r="B243" s="74"/>
      <c r="C243" s="75"/>
      <c r="D243" s="75"/>
      <c r="E243" s="76"/>
      <c r="F243" s="171">
        <v>2.5</v>
      </c>
      <c r="G243" s="376">
        <v>0.7</v>
      </c>
      <c r="H243" s="453"/>
      <c r="I243" s="237"/>
      <c r="J243" s="105"/>
      <c r="K243" s="105"/>
      <c r="L243" s="228"/>
      <c r="M243" s="229"/>
      <c r="N243" s="246">
        <v>0.8</v>
      </c>
      <c r="O243" s="173">
        <v>32</v>
      </c>
      <c r="P243" s="131">
        <v>1.825</v>
      </c>
      <c r="Q243" s="131">
        <v>1.825</v>
      </c>
      <c r="R243" s="159">
        <v>1.825</v>
      </c>
      <c r="S243" s="567"/>
      <c r="T243" s="567"/>
      <c r="U243" s="567"/>
      <c r="V243" s="157"/>
      <c r="W243" s="158"/>
      <c r="X243" s="569"/>
      <c r="AC243" s="49"/>
      <c r="AD243" s="50"/>
      <c r="AE243" s="51"/>
      <c r="AF243" s="52"/>
      <c r="AG243" s="49"/>
      <c r="AH243" s="50"/>
      <c r="AI243" s="53"/>
      <c r="AJ243" s="52"/>
      <c r="AK243" s="315" t="s">
        <v>215</v>
      </c>
    </row>
    <row r="257" spans="1:37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AC257" s="60"/>
      <c r="AD257" s="60"/>
      <c r="AE257" s="60"/>
      <c r="AF257" s="60"/>
      <c r="AG257" s="60"/>
      <c r="AH257" s="60"/>
      <c r="AI257" s="60"/>
      <c r="AJ257" s="60"/>
      <c r="AK257" s="60"/>
    </row>
    <row r="258" spans="1:37" x14ac:dyDescent="0.2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AC258" s="60"/>
      <c r="AD258" s="60"/>
      <c r="AE258" s="60"/>
      <c r="AF258" s="60"/>
      <c r="AG258" s="60"/>
      <c r="AH258" s="60"/>
      <c r="AI258" s="60"/>
      <c r="AJ258" s="60"/>
      <c r="AK258" s="60"/>
    </row>
    <row r="259" spans="1:37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AC259" s="60"/>
      <c r="AD259" s="60"/>
      <c r="AE259" s="60"/>
      <c r="AF259" s="60"/>
      <c r="AG259" s="60"/>
      <c r="AH259" s="60"/>
      <c r="AI259" s="60"/>
      <c r="AJ259" s="60"/>
      <c r="AK259" s="60"/>
    </row>
    <row r="260" spans="1:37" x14ac:dyDescent="0.2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AC260" s="60"/>
      <c r="AD260" s="60"/>
      <c r="AE260" s="60"/>
      <c r="AF260" s="60"/>
      <c r="AG260" s="60"/>
      <c r="AH260" s="60"/>
      <c r="AI260" s="60"/>
      <c r="AJ260" s="60"/>
      <c r="AK260" s="60"/>
    </row>
    <row r="261" spans="1:37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AC261" s="60"/>
      <c r="AD261" s="60"/>
      <c r="AE261" s="60"/>
      <c r="AF261" s="60"/>
      <c r="AG261" s="60"/>
      <c r="AH261" s="60"/>
      <c r="AI261" s="60"/>
      <c r="AJ261" s="60"/>
      <c r="AK261" s="60"/>
    </row>
    <row r="262" spans="1:37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AC262" s="60"/>
      <c r="AD262" s="60"/>
      <c r="AE262" s="60"/>
      <c r="AF262" s="60"/>
      <c r="AG262" s="60"/>
      <c r="AH262" s="60"/>
      <c r="AI262" s="60"/>
      <c r="AJ262" s="60"/>
      <c r="AK262" s="60"/>
    </row>
    <row r="263" spans="1:37" x14ac:dyDescent="0.2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AC263" s="60"/>
      <c r="AD263" s="60"/>
      <c r="AE263" s="60"/>
      <c r="AF263" s="60"/>
      <c r="AG263" s="60"/>
      <c r="AH263" s="60"/>
      <c r="AI263" s="60"/>
      <c r="AJ263" s="60"/>
      <c r="AK263" s="60"/>
    </row>
    <row r="264" spans="1:37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AC264" s="60"/>
      <c r="AD264" s="60"/>
      <c r="AE264" s="60"/>
      <c r="AF264" s="60"/>
      <c r="AG264" s="60"/>
      <c r="AH264" s="60"/>
      <c r="AI264" s="60"/>
      <c r="AJ264" s="60"/>
      <c r="AK264" s="60"/>
    </row>
    <row r="265" spans="1:37" x14ac:dyDescent="0.2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AC265" s="60"/>
      <c r="AD265" s="60"/>
      <c r="AE265" s="60"/>
      <c r="AF265" s="60"/>
      <c r="AG265" s="60"/>
      <c r="AH265" s="60"/>
      <c r="AI265" s="60"/>
      <c r="AJ265" s="60"/>
      <c r="AK265" s="60"/>
    </row>
    <row r="266" spans="1:37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AC266" s="60"/>
      <c r="AD266" s="60"/>
      <c r="AE266" s="60"/>
      <c r="AF266" s="60"/>
      <c r="AG266" s="60"/>
      <c r="AH266" s="60"/>
      <c r="AI266" s="60"/>
      <c r="AJ266" s="60"/>
      <c r="AK266" s="60"/>
    </row>
    <row r="267" spans="1:37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AC267" s="60"/>
      <c r="AD267" s="60"/>
      <c r="AE267" s="60"/>
      <c r="AF267" s="60"/>
      <c r="AG267" s="60"/>
      <c r="AH267" s="60"/>
      <c r="AI267" s="60"/>
      <c r="AJ267" s="60"/>
      <c r="AK267" s="60"/>
    </row>
    <row r="268" spans="1:37" x14ac:dyDescent="0.2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AC268" s="60"/>
      <c r="AD268" s="60"/>
      <c r="AE268" s="60"/>
      <c r="AF268" s="60"/>
      <c r="AG268" s="60"/>
      <c r="AH268" s="60"/>
      <c r="AI268" s="60"/>
      <c r="AJ268" s="60"/>
      <c r="AK268" s="60"/>
    </row>
    <row r="269" spans="1:37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AC269" s="60"/>
      <c r="AD269" s="60"/>
      <c r="AE269" s="60"/>
      <c r="AF269" s="60"/>
      <c r="AG269" s="60"/>
      <c r="AH269" s="60"/>
      <c r="AI269" s="60"/>
      <c r="AJ269" s="60"/>
      <c r="AK269" s="60"/>
    </row>
    <row r="270" spans="1:37" x14ac:dyDescent="0.2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AC270" s="60"/>
      <c r="AD270" s="60"/>
      <c r="AE270" s="60"/>
      <c r="AF270" s="60"/>
      <c r="AG270" s="60"/>
      <c r="AH270" s="60"/>
      <c r="AI270" s="60"/>
      <c r="AJ270" s="60"/>
      <c r="AK270" s="60"/>
    </row>
    <row r="271" spans="1:37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AC271" s="60"/>
      <c r="AD271" s="60"/>
      <c r="AE271" s="60"/>
      <c r="AF271" s="60"/>
      <c r="AG271" s="60"/>
      <c r="AH271" s="60"/>
      <c r="AI271" s="60"/>
      <c r="AJ271" s="60"/>
      <c r="AK271" s="60"/>
    </row>
    <row r="272" spans="1:37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AC272" s="60"/>
      <c r="AD272" s="60"/>
      <c r="AE272" s="60"/>
      <c r="AF272" s="60"/>
      <c r="AG272" s="60"/>
      <c r="AH272" s="60"/>
      <c r="AI272" s="60"/>
      <c r="AJ272" s="60"/>
      <c r="AK272" s="60"/>
    </row>
    <row r="273" spans="1:37" x14ac:dyDescent="0.2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AC273" s="60"/>
      <c r="AD273" s="60"/>
      <c r="AE273" s="60"/>
      <c r="AF273" s="60"/>
      <c r="AG273" s="60"/>
      <c r="AH273" s="60"/>
      <c r="AI273" s="60"/>
      <c r="AJ273" s="60"/>
      <c r="AK273" s="60"/>
    </row>
    <row r="274" spans="1:37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AC274" s="60"/>
      <c r="AD274" s="60"/>
      <c r="AE274" s="60"/>
      <c r="AF274" s="60"/>
      <c r="AG274" s="60"/>
      <c r="AH274" s="60"/>
      <c r="AI274" s="60"/>
      <c r="AJ274" s="60"/>
      <c r="AK274" s="60"/>
    </row>
  </sheetData>
  <sheetProtection formatRows="0" insertColumns="0" insertRows="0" insertHyperlinks="0" deleteColumns="0" deleteRows="0" sort="0" autoFilter="0" pivotTables="0"/>
  <mergeCells count="265">
    <mergeCell ref="S115:S117"/>
    <mergeCell ref="T115:T117"/>
    <mergeCell ref="S74:S76"/>
    <mergeCell ref="T74:T76"/>
    <mergeCell ref="U74:U76"/>
    <mergeCell ref="X74:X76"/>
    <mergeCell ref="U57:U59"/>
    <mergeCell ref="X57:X59"/>
    <mergeCell ref="S90:S92"/>
    <mergeCell ref="T90:T92"/>
    <mergeCell ref="U90:U92"/>
    <mergeCell ref="X90:X92"/>
    <mergeCell ref="S78:S80"/>
    <mergeCell ref="T78:T80"/>
    <mergeCell ref="U78:U80"/>
    <mergeCell ref="X78:X80"/>
    <mergeCell ref="X86:X88"/>
    <mergeCell ref="U86:U88"/>
    <mergeCell ref="T86:T88"/>
    <mergeCell ref="S86:S88"/>
    <mergeCell ref="S57:S59"/>
    <mergeCell ref="T57:T59"/>
    <mergeCell ref="S61:S62"/>
    <mergeCell ref="T61:T62"/>
    <mergeCell ref="U119:U121"/>
    <mergeCell ref="S119:S121"/>
    <mergeCell ref="T119:T121"/>
    <mergeCell ref="X119:X124"/>
    <mergeCell ref="S126:S128"/>
    <mergeCell ref="T126:T128"/>
    <mergeCell ref="U126:U128"/>
    <mergeCell ref="X126:X128"/>
    <mergeCell ref="S198:S200"/>
    <mergeCell ref="T198:T200"/>
    <mergeCell ref="U198:U200"/>
    <mergeCell ref="X198:X200"/>
    <mergeCell ref="S151:S153"/>
    <mergeCell ref="T151:T153"/>
    <mergeCell ref="U151:U153"/>
    <mergeCell ref="X151:X153"/>
    <mergeCell ref="S130:S131"/>
    <mergeCell ref="T130:T131"/>
    <mergeCell ref="U130:U131"/>
    <mergeCell ref="X130:X131"/>
    <mergeCell ref="S133:S135"/>
    <mergeCell ref="T133:T135"/>
    <mergeCell ref="U133:U135"/>
    <mergeCell ref="X133:X135"/>
    <mergeCell ref="AG2:AJ2"/>
    <mergeCell ref="K2:K3"/>
    <mergeCell ref="L2:L3"/>
    <mergeCell ref="M2:M3"/>
    <mergeCell ref="N2:O3"/>
    <mergeCell ref="P2:P3"/>
    <mergeCell ref="Q2:Q3"/>
    <mergeCell ref="R2:R3"/>
    <mergeCell ref="S2:U2"/>
    <mergeCell ref="V2:W2"/>
    <mergeCell ref="X2:X3"/>
    <mergeCell ref="Y2:Y3"/>
    <mergeCell ref="Z2:Z3"/>
    <mergeCell ref="AA2:AA3"/>
    <mergeCell ref="AB2:AB3"/>
    <mergeCell ref="AC2:AF2"/>
    <mergeCell ref="S27:S28"/>
    <mergeCell ref="T27:T28"/>
    <mergeCell ref="U27:U28"/>
    <mergeCell ref="X27:X28"/>
    <mergeCell ref="S30:S32"/>
    <mergeCell ref="T30:T32"/>
    <mergeCell ref="U30:U32"/>
    <mergeCell ref="X30:X3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7:S11"/>
    <mergeCell ref="T7:T11"/>
    <mergeCell ref="U7:U11"/>
    <mergeCell ref="X7:X11"/>
    <mergeCell ref="S13:S15"/>
    <mergeCell ref="T13:T15"/>
    <mergeCell ref="U13:U15"/>
    <mergeCell ref="S34:S36"/>
    <mergeCell ref="T34:T36"/>
    <mergeCell ref="U34:U36"/>
    <mergeCell ref="X34:X38"/>
    <mergeCell ref="S40:S42"/>
    <mergeCell ref="T40:T42"/>
    <mergeCell ref="U40:U42"/>
    <mergeCell ref="X40:X42"/>
    <mergeCell ref="S44:S45"/>
    <mergeCell ref="T44:T45"/>
    <mergeCell ref="U44:U45"/>
    <mergeCell ref="X44:X45"/>
    <mergeCell ref="U61:U62"/>
    <mergeCell ref="X61:X62"/>
    <mergeCell ref="S64:S65"/>
    <mergeCell ref="T64:T65"/>
    <mergeCell ref="U64:U65"/>
    <mergeCell ref="X64:X65"/>
    <mergeCell ref="S67:S68"/>
    <mergeCell ref="T67:T68"/>
    <mergeCell ref="U67:U68"/>
    <mergeCell ref="X67:X68"/>
    <mergeCell ref="S70:S72"/>
    <mergeCell ref="T70:T72"/>
    <mergeCell ref="S98:S100"/>
    <mergeCell ref="T98:T100"/>
    <mergeCell ref="U115:U117"/>
    <mergeCell ref="X115:X117"/>
    <mergeCell ref="S155:S157"/>
    <mergeCell ref="T155:T157"/>
    <mergeCell ref="U155:U157"/>
    <mergeCell ref="X155:X157"/>
    <mergeCell ref="U70:U72"/>
    <mergeCell ref="X70:X72"/>
    <mergeCell ref="S106:S107"/>
    <mergeCell ref="T106:T107"/>
    <mergeCell ref="U106:U107"/>
    <mergeCell ref="X106:X107"/>
    <mergeCell ref="S109:S111"/>
    <mergeCell ref="T109:T111"/>
    <mergeCell ref="U109:U111"/>
    <mergeCell ref="X109:X113"/>
    <mergeCell ref="U98:U100"/>
    <mergeCell ref="X98:X100"/>
    <mergeCell ref="S94:S96"/>
    <mergeCell ref="T94:T96"/>
    <mergeCell ref="S220:S222"/>
    <mergeCell ref="T220:T222"/>
    <mergeCell ref="U220:U222"/>
    <mergeCell ref="X220:X222"/>
    <mergeCell ref="S209:S211"/>
    <mergeCell ref="T209:T211"/>
    <mergeCell ref="U209:U211"/>
    <mergeCell ref="X209:X211"/>
    <mergeCell ref="S166:S168"/>
    <mergeCell ref="T166:T168"/>
    <mergeCell ref="U166:U168"/>
    <mergeCell ref="X166:X168"/>
    <mergeCell ref="S170:S172"/>
    <mergeCell ref="T170:T172"/>
    <mergeCell ref="U170:U172"/>
    <mergeCell ref="X170:X172"/>
    <mergeCell ref="X13:X15"/>
    <mergeCell ref="S17:S20"/>
    <mergeCell ref="T17:T20"/>
    <mergeCell ref="U17:U20"/>
    <mergeCell ref="X17:X20"/>
    <mergeCell ref="S22:S25"/>
    <mergeCell ref="T22:T25"/>
    <mergeCell ref="U22:U25"/>
    <mergeCell ref="X22:X25"/>
    <mergeCell ref="S47:S48"/>
    <mergeCell ref="T47:T48"/>
    <mergeCell ref="U47:U48"/>
    <mergeCell ref="X47:X48"/>
    <mergeCell ref="S50:S51"/>
    <mergeCell ref="T50:T51"/>
    <mergeCell ref="U50:U51"/>
    <mergeCell ref="X50:X51"/>
    <mergeCell ref="S53:S55"/>
    <mergeCell ref="T53:T55"/>
    <mergeCell ref="U53:U55"/>
    <mergeCell ref="X53:X55"/>
    <mergeCell ref="U94:U96"/>
    <mergeCell ref="X94:X96"/>
    <mergeCell ref="S102:S104"/>
    <mergeCell ref="T102:T104"/>
    <mergeCell ref="U102:U104"/>
    <mergeCell ref="X102:X104"/>
    <mergeCell ref="X82:X84"/>
    <mergeCell ref="U82:U84"/>
    <mergeCell ref="T82:T84"/>
    <mergeCell ref="S82:S84"/>
    <mergeCell ref="S137:S139"/>
    <mergeCell ref="T137:T139"/>
    <mergeCell ref="U137:U139"/>
    <mergeCell ref="X137:X139"/>
    <mergeCell ref="S190:S191"/>
    <mergeCell ref="T190:T191"/>
    <mergeCell ref="U190:U191"/>
    <mergeCell ref="X190:X191"/>
    <mergeCell ref="S193:S196"/>
    <mergeCell ref="T193:T196"/>
    <mergeCell ref="U193:U196"/>
    <mergeCell ref="X193:X196"/>
    <mergeCell ref="S174:S176"/>
    <mergeCell ref="T174:T176"/>
    <mergeCell ref="U174:U176"/>
    <mergeCell ref="X174:X176"/>
    <mergeCell ref="S178:S180"/>
    <mergeCell ref="T178:T180"/>
    <mergeCell ref="U178:U180"/>
    <mergeCell ref="X178:X180"/>
    <mergeCell ref="S182:S184"/>
    <mergeCell ref="T182:T184"/>
    <mergeCell ref="U182:U184"/>
    <mergeCell ref="X182:X184"/>
    <mergeCell ref="S141:S142"/>
    <mergeCell ref="T141:T142"/>
    <mergeCell ref="U141:U142"/>
    <mergeCell ref="X141:X142"/>
    <mergeCell ref="S144:S146"/>
    <mergeCell ref="T144:T146"/>
    <mergeCell ref="U144:U146"/>
    <mergeCell ref="X144:X146"/>
    <mergeCell ref="S238:S240"/>
    <mergeCell ref="T238:T240"/>
    <mergeCell ref="U238:U240"/>
    <mergeCell ref="X238:X240"/>
    <mergeCell ref="S202:S204"/>
    <mergeCell ref="T202:T204"/>
    <mergeCell ref="U202:U204"/>
    <mergeCell ref="X202:X204"/>
    <mergeCell ref="S206:S207"/>
    <mergeCell ref="T206:T207"/>
    <mergeCell ref="U206:U207"/>
    <mergeCell ref="X206:X207"/>
    <mergeCell ref="S213:S215"/>
    <mergeCell ref="T213:T215"/>
    <mergeCell ref="U213:U215"/>
    <mergeCell ref="X213:X215"/>
    <mergeCell ref="S159:S161"/>
    <mergeCell ref="T159:T161"/>
    <mergeCell ref="U159:U161"/>
    <mergeCell ref="X159:X161"/>
    <mergeCell ref="S163:S164"/>
    <mergeCell ref="T163:T164"/>
    <mergeCell ref="U163:U164"/>
    <mergeCell ref="X163:X164"/>
    <mergeCell ref="S186:S188"/>
    <mergeCell ref="T186:T188"/>
    <mergeCell ref="U186:U188"/>
    <mergeCell ref="X186:X188"/>
    <mergeCell ref="S242:S243"/>
    <mergeCell ref="T242:T243"/>
    <mergeCell ref="U242:U243"/>
    <mergeCell ref="X242:X243"/>
    <mergeCell ref="S217:S218"/>
    <mergeCell ref="T217:T218"/>
    <mergeCell ref="U217:U218"/>
    <mergeCell ref="X217:X218"/>
    <mergeCell ref="S224:S226"/>
    <mergeCell ref="T224:T226"/>
    <mergeCell ref="U224:U226"/>
    <mergeCell ref="X224:X226"/>
    <mergeCell ref="S228:S229"/>
    <mergeCell ref="T228:T229"/>
    <mergeCell ref="U228:U229"/>
    <mergeCell ref="X228:X229"/>
    <mergeCell ref="S234:S236"/>
    <mergeCell ref="T234:T236"/>
    <mergeCell ref="U234:U236"/>
    <mergeCell ref="X234:X236"/>
    <mergeCell ref="S231:S232"/>
    <mergeCell ref="T231:T232"/>
    <mergeCell ref="U231:U232"/>
    <mergeCell ref="X231:X232"/>
  </mergeCells>
  <phoneticPr fontId="5" type="noConversion"/>
  <conditionalFormatting sqref="P110:R111 Q109:R109 P4:R4">
    <cfRule type="expression" dxfId="258" priority="144" stopIfTrue="1">
      <formula>AND(P4&lt;&gt;"",OR(P4&lt;=0,P4="-"))</formula>
    </cfRule>
  </conditionalFormatting>
  <conditionalFormatting sqref="Q244:R65107 Q122:R124">
    <cfRule type="expression" dxfId="257" priority="145" stopIfTrue="1">
      <formula>AND(Q122&lt;&gt;"",OR(Q122=0,Q122="-"))</formula>
    </cfRule>
  </conditionalFormatting>
  <conditionalFormatting sqref="O109:O111 O122:O124">
    <cfRule type="expression" dxfId="256" priority="146" stopIfTrue="1">
      <formula>O109&gt;=105</formula>
    </cfRule>
  </conditionalFormatting>
  <conditionalFormatting sqref="Q118:R118">
    <cfRule type="expression" dxfId="255" priority="143" stopIfTrue="1">
      <formula>AND(Q118&lt;&gt;"",OR(Q118&lt;=0,Q118="-"))</formula>
    </cfRule>
  </conditionalFormatting>
  <conditionalFormatting sqref="Q6:R6">
    <cfRule type="expression" dxfId="254" priority="142" stopIfTrue="1">
      <formula>AND(Q6&lt;&gt;"",OR(Q6&lt;=0,Q6="-"))</formula>
    </cfRule>
  </conditionalFormatting>
  <conditionalFormatting sqref="Q12:R12">
    <cfRule type="expression" dxfId="253" priority="141" stopIfTrue="1">
      <formula>AND(Q12&lt;&gt;"",OR(Q12&lt;=0,Q12="-"))</formula>
    </cfRule>
  </conditionalFormatting>
  <conditionalFormatting sqref="Q16:R16">
    <cfRule type="expression" dxfId="252" priority="140" stopIfTrue="1">
      <formula>AND(Q16&lt;&gt;"",OR(Q16&lt;=0,Q16="-"))</formula>
    </cfRule>
  </conditionalFormatting>
  <conditionalFormatting sqref="Q21:R21">
    <cfRule type="expression" dxfId="251" priority="139" stopIfTrue="1">
      <formula>AND(Q21&lt;&gt;"",OR(Q21&lt;=0,Q21="-"))</formula>
    </cfRule>
  </conditionalFormatting>
  <conditionalFormatting sqref="Q1:R1">
    <cfRule type="expression" dxfId="250" priority="138" stopIfTrue="1">
      <formula>AND(Q1&lt;&gt;"",OR(Q1&lt;=0,Q1="-"))</formula>
    </cfRule>
  </conditionalFormatting>
  <conditionalFormatting sqref="Q7:R7 P8:R9">
    <cfRule type="expression" dxfId="249" priority="137" stopIfTrue="1">
      <formula>AND(P7&lt;&gt;"",OR(P7&lt;=0,P7="-"))</formula>
    </cfRule>
  </conditionalFormatting>
  <conditionalFormatting sqref="Q13:R13 Q15:R15 P14:R14">
    <cfRule type="expression" dxfId="248" priority="136" stopIfTrue="1">
      <formula>AND(P13&lt;&gt;"",OR(P13&lt;=0,P13="-"))</formula>
    </cfRule>
  </conditionalFormatting>
  <conditionalFormatting sqref="Q119:R119 Q121:R121 P120:R120">
    <cfRule type="expression" dxfId="247" priority="135" stopIfTrue="1">
      <formula>AND(P119&lt;&gt;"",OR(P119&lt;=0,P119="-"))</formula>
    </cfRule>
  </conditionalFormatting>
  <conditionalFormatting sqref="Q144:R144 Q146:R146 P145:R145">
    <cfRule type="expression" dxfId="246" priority="134" stopIfTrue="1">
      <formula>AND(P144&lt;&gt;"",OR(P144&lt;=0,P144="-"))</formula>
    </cfRule>
  </conditionalFormatting>
  <conditionalFormatting sqref="P18">
    <cfRule type="expression" dxfId="245" priority="133" stopIfTrue="1">
      <formula>AND(P18&lt;&gt;"",OR(P18&lt;=0,P18="-"))</formula>
    </cfRule>
  </conditionalFormatting>
  <conditionalFormatting sqref="P19">
    <cfRule type="expression" dxfId="244" priority="132" stopIfTrue="1">
      <formula>AND(P19&lt;&gt;"",OR(P19&lt;=0,P19="-"))</formula>
    </cfRule>
  </conditionalFormatting>
  <conditionalFormatting sqref="Q18">
    <cfRule type="expression" dxfId="243" priority="131" stopIfTrue="1">
      <formula>AND(Q18&lt;&gt;"",OR(Q18&lt;=0,Q18="-"))</formula>
    </cfRule>
  </conditionalFormatting>
  <conditionalFormatting sqref="R18:R19">
    <cfRule type="expression" dxfId="242" priority="130" stopIfTrue="1">
      <formula>AND(R18&lt;&gt;"",OR(R18&lt;=0,R18="-"))</formula>
    </cfRule>
  </conditionalFormatting>
  <conditionalFormatting sqref="Q19">
    <cfRule type="expression" dxfId="241" priority="129" stopIfTrue="1">
      <formula>AND(Q19&lt;&gt;"",OR(Q19&lt;=0,Q19="-"))</formula>
    </cfRule>
  </conditionalFormatting>
  <conditionalFormatting sqref="Q20:R20">
    <cfRule type="expression" dxfId="240" priority="128" stopIfTrue="1">
      <formula>AND(Q20&lt;&gt;"",OR(Q20&lt;=0,Q20="-"))</formula>
    </cfRule>
  </conditionalFormatting>
  <conditionalFormatting sqref="Q17:R17">
    <cfRule type="expression" dxfId="239" priority="127" stopIfTrue="1">
      <formula>AND(Q17&lt;&gt;"",OR(Q17&lt;=0,Q17="-"))</formula>
    </cfRule>
  </conditionalFormatting>
  <conditionalFormatting sqref="P23">
    <cfRule type="expression" dxfId="238" priority="126" stopIfTrue="1">
      <formula>AND(P23&lt;&gt;"",OR(P23&lt;=0,P23="-"))</formula>
    </cfRule>
  </conditionalFormatting>
  <conditionalFormatting sqref="P24">
    <cfRule type="expression" dxfId="237" priority="125" stopIfTrue="1">
      <formula>AND(P24&lt;&gt;"",OR(P24&lt;=0,P24="-"))</formula>
    </cfRule>
  </conditionalFormatting>
  <conditionalFormatting sqref="Q23">
    <cfRule type="expression" dxfId="236" priority="124" stopIfTrue="1">
      <formula>AND(Q23&lt;&gt;"",OR(Q23&lt;=0,Q23="-"))</formula>
    </cfRule>
  </conditionalFormatting>
  <conditionalFormatting sqref="R23:R24">
    <cfRule type="expression" dxfId="235" priority="123" stopIfTrue="1">
      <formula>AND(R23&lt;&gt;"",OR(R23&lt;=0,R23="-"))</formula>
    </cfRule>
  </conditionalFormatting>
  <conditionalFormatting sqref="Q24">
    <cfRule type="expression" dxfId="234" priority="122" stopIfTrue="1">
      <formula>AND(Q24&lt;&gt;"",OR(Q24&lt;=0,Q24="-"))</formula>
    </cfRule>
  </conditionalFormatting>
  <conditionalFormatting sqref="Q25:R25">
    <cfRule type="expression" dxfId="233" priority="121" stopIfTrue="1">
      <formula>AND(Q25&lt;&gt;"",OR(Q25&lt;=0,Q25="-"))</formula>
    </cfRule>
  </conditionalFormatting>
  <conditionalFormatting sqref="Q22:R22">
    <cfRule type="expression" dxfId="232" priority="120" stopIfTrue="1">
      <formula>AND(Q22&lt;&gt;"",OR(Q22&lt;=0,Q22="-"))</formula>
    </cfRule>
  </conditionalFormatting>
  <conditionalFormatting sqref="Q143:R143">
    <cfRule type="expression" dxfId="231" priority="119" stopIfTrue="1">
      <formula>AND(Q143&lt;&gt;"",OR(Q143&lt;=0,Q143="-"))</formula>
    </cfRule>
  </conditionalFormatting>
  <conditionalFormatting sqref="Q112:R112">
    <cfRule type="expression" dxfId="230" priority="118" stopIfTrue="1">
      <formula>AND(Q112&lt;&gt;"",OR(Q112&lt;=0,Q112="-"))</formula>
    </cfRule>
  </conditionalFormatting>
  <conditionalFormatting sqref="Q113:R113">
    <cfRule type="expression" dxfId="229" priority="117" stopIfTrue="1">
      <formula>AND(Q113&lt;&gt;"",OR(Q113&lt;=0,Q113="-"))</formula>
    </cfRule>
  </conditionalFormatting>
  <conditionalFormatting sqref="Q108:R108">
    <cfRule type="expression" dxfId="228" priority="116" stopIfTrue="1">
      <formula>AND(Q108&lt;&gt;"",OR(Q108&lt;=0,Q108="-"))</formula>
    </cfRule>
  </conditionalFormatting>
  <conditionalFormatting sqref="Q10:R10 P11:R11">
    <cfRule type="expression" dxfId="227" priority="115" stopIfTrue="1">
      <formula>AND(P10&lt;&gt;"",OR(P10&lt;=0,P10="-"))</formula>
    </cfRule>
  </conditionalFormatting>
  <conditionalFormatting sqref="Q147:R147 Q149:R149 P148:R148">
    <cfRule type="expression" dxfId="226" priority="114" stopIfTrue="1">
      <formula>AND(P147&lt;&gt;"",OR(P147&lt;=0,P147="-"))</formula>
    </cfRule>
  </conditionalFormatting>
  <conditionalFormatting sqref="Q26:R26">
    <cfRule type="expression" dxfId="225" priority="113" stopIfTrue="1">
      <formula>AND(Q26&lt;&gt;"",OR(Q26&lt;=0,Q26="-"))</formula>
    </cfRule>
  </conditionalFormatting>
  <conditionalFormatting sqref="Q27:R27 P28:R28">
    <cfRule type="expression" dxfId="224" priority="112" stopIfTrue="1">
      <formula>AND(P27&lt;&gt;"",OR(P27&lt;=0,P27="-"))</formula>
    </cfRule>
  </conditionalFormatting>
  <conditionalFormatting sqref="Q37:R38">
    <cfRule type="expression" dxfId="223" priority="111" stopIfTrue="1">
      <formula>AND(Q37&lt;&gt;"",OR(Q37&lt;=0,Q37="-"))</formula>
    </cfRule>
  </conditionalFormatting>
  <conditionalFormatting sqref="Q39:R39">
    <cfRule type="expression" dxfId="222" priority="110" stopIfTrue="1">
      <formula>AND(Q39&lt;&gt;"",OR(Q39&lt;=0,Q39="-"))</formula>
    </cfRule>
  </conditionalFormatting>
  <conditionalFormatting sqref="Q43:R43">
    <cfRule type="expression" dxfId="221" priority="109" stopIfTrue="1">
      <formula>AND(Q43&lt;&gt;"",OR(Q43&lt;=0,Q43="-"))</formula>
    </cfRule>
  </conditionalFormatting>
  <conditionalFormatting sqref="Q46:R46">
    <cfRule type="expression" dxfId="220" priority="108" stopIfTrue="1">
      <formula>AND(Q46&lt;&gt;"",OR(Q46&lt;=0,Q46="-"))</formula>
    </cfRule>
  </conditionalFormatting>
  <conditionalFormatting sqref="Q49:R49">
    <cfRule type="expression" dxfId="219" priority="107" stopIfTrue="1">
      <formula>AND(Q49&lt;&gt;"",OR(Q49&lt;=0,Q49="-"))</formula>
    </cfRule>
  </conditionalFormatting>
  <conditionalFormatting sqref="Q52:R52">
    <cfRule type="expression" dxfId="218" priority="106" stopIfTrue="1">
      <formula>AND(Q52&lt;&gt;"",OR(Q52&lt;=0,Q52="-"))</formula>
    </cfRule>
  </conditionalFormatting>
  <conditionalFormatting sqref="Q56:R56">
    <cfRule type="expression" dxfId="217" priority="105" stopIfTrue="1">
      <formula>AND(Q56&lt;&gt;"",OR(Q56&lt;=0,Q56="-"))</formula>
    </cfRule>
  </conditionalFormatting>
  <conditionalFormatting sqref="Q60:R60">
    <cfRule type="expression" dxfId="216" priority="104" stopIfTrue="1">
      <formula>AND(Q60&lt;&gt;"",OR(Q60&lt;=0,Q60="-"))</formula>
    </cfRule>
  </conditionalFormatting>
  <conditionalFormatting sqref="Q63:R63">
    <cfRule type="expression" dxfId="215" priority="103" stopIfTrue="1">
      <formula>AND(Q63&lt;&gt;"",OR(Q63&lt;=0,Q63="-"))</formula>
    </cfRule>
  </conditionalFormatting>
  <conditionalFormatting sqref="Q66:R66">
    <cfRule type="expression" dxfId="214" priority="102" stopIfTrue="1">
      <formula>AND(Q66&lt;&gt;"",OR(Q66&lt;=0,Q66="-"))</formula>
    </cfRule>
  </conditionalFormatting>
  <conditionalFormatting sqref="Q30:R30 Q32:R32 P31:R31">
    <cfRule type="expression" dxfId="213" priority="101" stopIfTrue="1">
      <formula>AND(P30&lt;&gt;"",OR(P30&lt;=0,P30="-"))</formula>
    </cfRule>
  </conditionalFormatting>
  <conditionalFormatting sqref="Q34:R34 Q36:R36 P35:R35">
    <cfRule type="expression" dxfId="212" priority="100" stopIfTrue="1">
      <formula>AND(P34&lt;&gt;"",OR(P34&lt;=0,P34="-"))</formula>
    </cfRule>
  </conditionalFormatting>
  <conditionalFormatting sqref="Q40:R40 Q42:R42 P41:R41">
    <cfRule type="expression" dxfId="211" priority="99" stopIfTrue="1">
      <formula>AND(P40&lt;&gt;"",OR(P40&lt;=0,P40="-"))</formula>
    </cfRule>
  </conditionalFormatting>
  <conditionalFormatting sqref="Q53:R53 Q55:R55 P54:R54">
    <cfRule type="expression" dxfId="210" priority="98" stopIfTrue="1">
      <formula>AND(P53&lt;&gt;"",OR(P53&lt;=0,P53="-"))</formula>
    </cfRule>
  </conditionalFormatting>
  <conditionalFormatting sqref="Q57:R57 Q59:R59 P58:R58">
    <cfRule type="expression" dxfId="209" priority="97" stopIfTrue="1">
      <formula>AND(P57&lt;&gt;"",OR(P57&lt;=0,P57="-"))</formula>
    </cfRule>
  </conditionalFormatting>
  <conditionalFormatting sqref="Q44:R44 P45:R45">
    <cfRule type="expression" dxfId="208" priority="96" stopIfTrue="1">
      <formula>AND(P44&lt;&gt;"",OR(P44&lt;=0,P44="-"))</formula>
    </cfRule>
  </conditionalFormatting>
  <conditionalFormatting sqref="Q47:R47 P48:R48">
    <cfRule type="expression" dxfId="207" priority="95" stopIfTrue="1">
      <formula>AND(P47&lt;&gt;"",OR(P47&lt;=0,P47="-"))</formula>
    </cfRule>
  </conditionalFormatting>
  <conditionalFormatting sqref="Q50:R50 P51:R51">
    <cfRule type="expression" dxfId="206" priority="94" stopIfTrue="1">
      <formula>AND(P50&lt;&gt;"",OR(P50&lt;=0,P50="-"))</formula>
    </cfRule>
  </conditionalFormatting>
  <conditionalFormatting sqref="Q61:R61 P62:R62">
    <cfRule type="expression" dxfId="205" priority="93" stopIfTrue="1">
      <formula>AND(P61&lt;&gt;"",OR(P61&lt;=0,P61="-"))</formula>
    </cfRule>
  </conditionalFormatting>
  <conditionalFormatting sqref="Q64:R64 P65:R65">
    <cfRule type="expression" dxfId="204" priority="92" stopIfTrue="1">
      <formula>AND(P64&lt;&gt;"",OR(P64&lt;=0,P64="-"))</formula>
    </cfRule>
  </conditionalFormatting>
  <conditionalFormatting sqref="Q67:R67 P68:R68">
    <cfRule type="expression" dxfId="203" priority="91" stopIfTrue="1">
      <formula>AND(P67&lt;&gt;"",OR(P67&lt;=0,P67="-"))</formula>
    </cfRule>
  </conditionalFormatting>
  <conditionalFormatting sqref="Q29:R29">
    <cfRule type="expression" dxfId="202" priority="90" stopIfTrue="1">
      <formula>AND(Q29&lt;&gt;"",OR(Q29&lt;=0,Q29="-"))</formula>
    </cfRule>
  </conditionalFormatting>
  <conditionalFormatting sqref="Q33:R33">
    <cfRule type="expression" dxfId="201" priority="89" stopIfTrue="1">
      <formula>AND(Q33&lt;&gt;"",OR(Q33&lt;=0,Q33="-"))</formula>
    </cfRule>
  </conditionalFormatting>
  <conditionalFormatting sqref="Q69:R69">
    <cfRule type="expression" dxfId="200" priority="88" stopIfTrue="1">
      <formula>AND(Q69&lt;&gt;"",OR(Q69&lt;=0,Q69="-"))</formula>
    </cfRule>
  </conditionalFormatting>
  <conditionalFormatting sqref="Q73:R73">
    <cfRule type="expression" dxfId="199" priority="87" stopIfTrue="1">
      <formula>AND(Q73&lt;&gt;"",OR(Q73&lt;=0,Q73="-"))</formula>
    </cfRule>
  </conditionalFormatting>
  <conditionalFormatting sqref="Q77:R77">
    <cfRule type="expression" dxfId="198" priority="86" stopIfTrue="1">
      <formula>AND(Q77&lt;&gt;"",OR(Q77&lt;=0,Q77="-"))</formula>
    </cfRule>
  </conditionalFormatting>
  <conditionalFormatting sqref="Q81:R81">
    <cfRule type="expression" dxfId="197" priority="85" stopIfTrue="1">
      <formula>AND(Q81&lt;&gt;"",OR(Q81&lt;=0,Q81="-"))</formula>
    </cfRule>
  </conditionalFormatting>
  <conditionalFormatting sqref="Q70:R70 Q72:R72 P71:R71">
    <cfRule type="expression" dxfId="196" priority="84" stopIfTrue="1">
      <formula>AND(P70&lt;&gt;"",OR(P70&lt;=0,P70="-"))</formula>
    </cfRule>
  </conditionalFormatting>
  <conditionalFormatting sqref="Q74:R74 Q76:R76 P75:R75">
    <cfRule type="expression" dxfId="195" priority="83" stopIfTrue="1">
      <formula>AND(P74&lt;&gt;"",OR(P74&lt;=0,P74="-"))</formula>
    </cfRule>
  </conditionalFormatting>
  <conditionalFormatting sqref="Q78:R78 Q80:R80 P79:R79">
    <cfRule type="expression" dxfId="194" priority="82" stopIfTrue="1">
      <formula>AND(P78&lt;&gt;"",OR(P78&lt;=0,P78="-"))</formula>
    </cfRule>
  </conditionalFormatting>
  <conditionalFormatting sqref="Q82:R82 Q84:R84 P83:R83">
    <cfRule type="expression" dxfId="193" priority="81" stopIfTrue="1">
      <formula>AND(P82&lt;&gt;"",OR(P82&lt;=0,P82="-"))</formula>
    </cfRule>
  </conditionalFormatting>
  <conditionalFormatting sqref="Q101:R101">
    <cfRule type="expression" dxfId="192" priority="76" stopIfTrue="1">
      <formula>AND(Q101&lt;&gt;"",OR(Q101&lt;=0,Q101="-"))</formula>
    </cfRule>
  </conditionalFormatting>
  <conditionalFormatting sqref="Q85:R85">
    <cfRule type="expression" dxfId="191" priority="80" stopIfTrue="1">
      <formula>AND(Q85&lt;&gt;"",OR(Q85&lt;=0,Q85="-"))</formula>
    </cfRule>
  </conditionalFormatting>
  <conditionalFormatting sqref="Q89:R89">
    <cfRule type="expression" dxfId="190" priority="79" stopIfTrue="1">
      <formula>AND(Q89&lt;&gt;"",OR(Q89&lt;=0,Q89="-"))</formula>
    </cfRule>
  </conditionalFormatting>
  <conditionalFormatting sqref="Q93:R93">
    <cfRule type="expression" dxfId="189" priority="78" stopIfTrue="1">
      <formula>AND(Q93&lt;&gt;"",OR(Q93&lt;=0,Q93="-"))</formula>
    </cfRule>
  </conditionalFormatting>
  <conditionalFormatting sqref="Q97:R97">
    <cfRule type="expression" dxfId="188" priority="77" stopIfTrue="1">
      <formula>AND(Q97&lt;&gt;"",OR(Q97&lt;=0,Q97="-"))</formula>
    </cfRule>
  </conditionalFormatting>
  <conditionalFormatting sqref="Q105:R105">
    <cfRule type="expression" dxfId="187" priority="75" stopIfTrue="1">
      <formula>AND(Q105&lt;&gt;"",OR(Q105&lt;=0,Q105="-"))</formula>
    </cfRule>
  </conditionalFormatting>
  <conditionalFormatting sqref="Q86:R86 Q88:R88 P87:R87">
    <cfRule type="expression" dxfId="186" priority="74" stopIfTrue="1">
      <formula>AND(P86&lt;&gt;"",OR(P86&lt;=0,P86="-"))</formula>
    </cfRule>
  </conditionalFormatting>
  <conditionalFormatting sqref="Q90:R90 Q92:R92 P91:R91">
    <cfRule type="expression" dxfId="185" priority="73" stopIfTrue="1">
      <formula>AND(P90&lt;&gt;"",OR(P90&lt;=0,P90="-"))</formula>
    </cfRule>
  </conditionalFormatting>
  <conditionalFormatting sqref="Q94:R94 Q96:R96 P95:R95">
    <cfRule type="expression" dxfId="184" priority="72" stopIfTrue="1">
      <formula>AND(P94&lt;&gt;"",OR(P94&lt;=0,P94="-"))</formula>
    </cfRule>
  </conditionalFormatting>
  <conditionalFormatting sqref="Q98:R98 Q100:R100 P99:R99">
    <cfRule type="expression" dxfId="183" priority="71" stopIfTrue="1">
      <formula>AND(P98&lt;&gt;"",OR(P98&lt;=0,P98="-"))</formula>
    </cfRule>
  </conditionalFormatting>
  <conditionalFormatting sqref="Q102:R102 Q104:R104 P103:R103">
    <cfRule type="expression" dxfId="182" priority="70" stopIfTrue="1">
      <formula>AND(P102&lt;&gt;"",OR(P102&lt;=0,P102="-"))</formula>
    </cfRule>
  </conditionalFormatting>
  <conditionalFormatting sqref="Q106:R106 P107:R107">
    <cfRule type="expression" dxfId="181" priority="69" stopIfTrue="1">
      <formula>AND(P106&lt;&gt;"",OR(P106&lt;=0,P106="-"))</formula>
    </cfRule>
  </conditionalFormatting>
  <conditionalFormatting sqref="Q192:R192">
    <cfRule type="expression" dxfId="180" priority="55" stopIfTrue="1">
      <formula>AND(Q192&lt;&gt;"",OR(Q192&lt;=0,Q192="-"))</formula>
    </cfRule>
  </conditionalFormatting>
  <conditionalFormatting sqref="Q140:R140">
    <cfRule type="expression" dxfId="179" priority="64" stopIfTrue="1">
      <formula>AND(Q140&lt;&gt;"",OR(Q140&lt;=0,Q140="-"))</formula>
    </cfRule>
  </conditionalFormatting>
  <conditionalFormatting sqref="Q173:R173">
    <cfRule type="expression" dxfId="178" priority="59" stopIfTrue="1">
      <formula>AND(Q173&lt;&gt;"",OR(Q173&lt;=0,Q173="-"))</formula>
    </cfRule>
  </conditionalFormatting>
  <conditionalFormatting sqref="Q125:R125">
    <cfRule type="expression" dxfId="177" priority="68" stopIfTrue="1">
      <formula>AND(Q125&lt;&gt;"",OR(Q125&lt;=0,Q125="-"))</formula>
    </cfRule>
  </conditionalFormatting>
  <conditionalFormatting sqref="Q129:R129">
    <cfRule type="expression" dxfId="176" priority="67" stopIfTrue="1">
      <formula>AND(Q129&lt;&gt;"",OR(Q129&lt;=0,Q129="-"))</formula>
    </cfRule>
  </conditionalFormatting>
  <conditionalFormatting sqref="Q132:R132">
    <cfRule type="expression" dxfId="175" priority="66" stopIfTrue="1">
      <formula>AND(Q132&lt;&gt;"",OR(Q132&lt;=0,Q132="-"))</formula>
    </cfRule>
  </conditionalFormatting>
  <conditionalFormatting sqref="Q136:R136">
    <cfRule type="expression" dxfId="174" priority="65" stopIfTrue="1">
      <formula>AND(Q136&lt;&gt;"",OR(Q136&lt;=0,Q136="-"))</formula>
    </cfRule>
  </conditionalFormatting>
  <conditionalFormatting sqref="Q189:R189">
    <cfRule type="expression" dxfId="173" priority="56" stopIfTrue="1">
      <formula>AND(Q189&lt;&gt;"",OR(Q189&lt;=0,Q189="-"))</formula>
    </cfRule>
  </conditionalFormatting>
  <conditionalFormatting sqref="Q241:R241">
    <cfRule type="expression" dxfId="172" priority="43" stopIfTrue="1">
      <formula>AND(Q241&lt;&gt;"",OR(Q241&lt;=0,Q241="-"))</formula>
    </cfRule>
  </conditionalFormatting>
  <conditionalFormatting sqref="Q150:R150">
    <cfRule type="expression" dxfId="171" priority="63" stopIfTrue="1">
      <formula>AND(Q150&lt;&gt;"",OR(Q150&lt;=0,Q150="-"))</formula>
    </cfRule>
  </conditionalFormatting>
  <conditionalFormatting sqref="Q154:R154">
    <cfRule type="expression" dxfId="170" priority="62" stopIfTrue="1">
      <formula>AND(Q154&lt;&gt;"",OR(Q154&lt;=0,Q154="-"))</formula>
    </cfRule>
  </conditionalFormatting>
  <conditionalFormatting sqref="Q158:R158">
    <cfRule type="expression" dxfId="169" priority="61" stopIfTrue="1">
      <formula>AND(Q158&lt;&gt;"",OR(Q158&lt;=0,Q158="-"))</formula>
    </cfRule>
  </conditionalFormatting>
  <conditionalFormatting sqref="Q162:R162">
    <cfRule type="expression" dxfId="168" priority="60" stopIfTrue="1">
      <formula>AND(Q162&lt;&gt;"",OR(Q162&lt;=0,Q162="-"))</formula>
    </cfRule>
  </conditionalFormatting>
  <conditionalFormatting sqref="Q233:R233">
    <cfRule type="expression" dxfId="167" priority="44" stopIfTrue="1">
      <formula>AND(Q233&lt;&gt;"",OR(Q233&lt;=0,Q233="-"))</formula>
    </cfRule>
  </conditionalFormatting>
  <conditionalFormatting sqref="Q181:R181">
    <cfRule type="expression" dxfId="166" priority="58" stopIfTrue="1">
      <formula>AND(Q181&lt;&gt;"",OR(Q181&lt;=0,Q181="-"))</formula>
    </cfRule>
  </conditionalFormatting>
  <conditionalFormatting sqref="Q185:R185">
    <cfRule type="expression" dxfId="165" priority="57" stopIfTrue="1">
      <formula>AND(Q185&lt;&gt;"",OR(Q185&lt;=0,Q185="-"))</formula>
    </cfRule>
  </conditionalFormatting>
  <conditionalFormatting sqref="Q197:R197">
    <cfRule type="expression" dxfId="164" priority="54" stopIfTrue="1">
      <formula>AND(Q197&lt;&gt;"",OR(Q197&lt;=0,Q197="-"))</formula>
    </cfRule>
  </conditionalFormatting>
  <conditionalFormatting sqref="Q201:R201">
    <cfRule type="expression" dxfId="163" priority="53" stopIfTrue="1">
      <formula>AND(Q201&lt;&gt;"",OR(Q201&lt;=0,Q201="-"))</formula>
    </cfRule>
  </conditionalFormatting>
  <conditionalFormatting sqref="Q205:R205">
    <cfRule type="expression" dxfId="162" priority="52" stopIfTrue="1">
      <formula>AND(Q205&lt;&gt;"",OR(Q205&lt;=0,Q205="-"))</formula>
    </cfRule>
  </conditionalFormatting>
  <conditionalFormatting sqref="Q208:R208">
    <cfRule type="expression" dxfId="161" priority="51" stopIfTrue="1">
      <formula>AND(Q208&lt;&gt;"",OR(Q208&lt;=0,Q208="-"))</formula>
    </cfRule>
  </conditionalFormatting>
  <conditionalFormatting sqref="Q212:R212">
    <cfRule type="expression" dxfId="160" priority="50" stopIfTrue="1">
      <formula>AND(Q212&lt;&gt;"",OR(Q212&lt;=0,Q212="-"))</formula>
    </cfRule>
  </conditionalFormatting>
  <conditionalFormatting sqref="Q216:R216">
    <cfRule type="expression" dxfId="159" priority="49" stopIfTrue="1">
      <formula>AND(Q216&lt;&gt;"",OR(Q216&lt;=0,Q216="-"))</formula>
    </cfRule>
  </conditionalFormatting>
  <conditionalFormatting sqref="Q219:R219">
    <cfRule type="expression" dxfId="158" priority="48" stopIfTrue="1">
      <formula>AND(Q219&lt;&gt;"",OR(Q219&lt;=0,Q219="-"))</formula>
    </cfRule>
  </conditionalFormatting>
  <conditionalFormatting sqref="Q223:R223">
    <cfRule type="expression" dxfId="157" priority="47" stopIfTrue="1">
      <formula>AND(Q223&lt;&gt;"",OR(Q223&lt;=0,Q223="-"))</formula>
    </cfRule>
  </conditionalFormatting>
  <conditionalFormatting sqref="Q227:R227">
    <cfRule type="expression" dxfId="156" priority="46" stopIfTrue="1">
      <formula>AND(Q227&lt;&gt;"",OR(Q227&lt;=0,Q227="-"))</formula>
    </cfRule>
  </conditionalFormatting>
  <conditionalFormatting sqref="Q230:R230">
    <cfRule type="expression" dxfId="155" priority="45" stopIfTrue="1">
      <formula>AND(Q230&lt;&gt;"",OR(Q230&lt;=0,Q230="-"))</formula>
    </cfRule>
  </conditionalFormatting>
  <conditionalFormatting sqref="Q169:R169">
    <cfRule type="expression" dxfId="154" priority="42" stopIfTrue="1">
      <formula>AND(Q169&lt;&gt;"",OR(Q169&lt;=0,Q169="-"))</formula>
    </cfRule>
  </conditionalFormatting>
  <conditionalFormatting sqref="Q237:R237">
    <cfRule type="expression" dxfId="153" priority="41" stopIfTrue="1">
      <formula>AND(Q237&lt;&gt;"",OR(Q237&lt;=0,Q237="-"))</formula>
    </cfRule>
  </conditionalFormatting>
  <conditionalFormatting sqref="Q177:R177">
    <cfRule type="expression" dxfId="152" priority="40" stopIfTrue="1">
      <formula>AND(Q177&lt;&gt;"",OR(Q177&lt;=0,Q177="-"))</formula>
    </cfRule>
  </conditionalFormatting>
  <conditionalFormatting sqref="Q165:R165">
    <cfRule type="expression" dxfId="151" priority="39" stopIfTrue="1">
      <formula>AND(Q165&lt;&gt;"",OR(Q165&lt;=0,Q165="-"))</formula>
    </cfRule>
  </conditionalFormatting>
  <conditionalFormatting sqref="Q126:R126 Q128:R128 P127:R127">
    <cfRule type="expression" dxfId="150" priority="38" stopIfTrue="1">
      <formula>AND(P126&lt;&gt;"",OR(P126&lt;=0,P126="-"))</formula>
    </cfRule>
  </conditionalFormatting>
  <conditionalFormatting sqref="Q133:R133 Q135:R135 P134:R134">
    <cfRule type="expression" dxfId="149" priority="37" stopIfTrue="1">
      <formula>AND(P133&lt;&gt;"",OR(P133&lt;=0,P133="-"))</formula>
    </cfRule>
  </conditionalFormatting>
  <conditionalFormatting sqref="Q137:R137 Q139:R139 P138:R138">
    <cfRule type="expression" dxfId="148" priority="36" stopIfTrue="1">
      <formula>AND(P137&lt;&gt;"",OR(P137&lt;=0,P137="-"))</formula>
    </cfRule>
  </conditionalFormatting>
  <conditionalFormatting sqref="Q151:R151 Q153:R153 P152:R152">
    <cfRule type="expression" dxfId="147" priority="35" stopIfTrue="1">
      <formula>AND(P151&lt;&gt;"",OR(P151&lt;=0,P151="-"))</formula>
    </cfRule>
  </conditionalFormatting>
  <conditionalFormatting sqref="Q155:R155 Q157:R157 P156:R156">
    <cfRule type="expression" dxfId="146" priority="34" stopIfTrue="1">
      <formula>AND(P155&lt;&gt;"",OR(P155&lt;=0,P155="-"))</formula>
    </cfRule>
  </conditionalFormatting>
  <conditionalFormatting sqref="Q159:R159 Q161:R161 P160:R160">
    <cfRule type="expression" dxfId="145" priority="33" stopIfTrue="1">
      <formula>AND(P159&lt;&gt;"",OR(P159&lt;=0,P159="-"))</formula>
    </cfRule>
  </conditionalFormatting>
  <conditionalFormatting sqref="Q166:R166 Q168:R168 P167:R167">
    <cfRule type="expression" dxfId="144" priority="32" stopIfTrue="1">
      <formula>AND(P166&lt;&gt;"",OR(P166&lt;=0,P166="-"))</formula>
    </cfRule>
  </conditionalFormatting>
  <conditionalFormatting sqref="Q174:R174 Q176:R176 P175:R175">
    <cfRule type="expression" dxfId="143" priority="31" stopIfTrue="1">
      <formula>AND(P174&lt;&gt;"",OR(P174&lt;=0,P174="-"))</formula>
    </cfRule>
  </conditionalFormatting>
  <conditionalFormatting sqref="Q170:R170 Q172:R172 P171:R171">
    <cfRule type="expression" dxfId="142" priority="30" stopIfTrue="1">
      <formula>AND(P170&lt;&gt;"",OR(P170&lt;=0,P170="-"))</formula>
    </cfRule>
  </conditionalFormatting>
  <conditionalFormatting sqref="Q178:R178 Q180:R180 P179:R179">
    <cfRule type="expression" dxfId="141" priority="29" stopIfTrue="1">
      <formula>AND(P178&lt;&gt;"",OR(P178&lt;=0,P178="-"))</formula>
    </cfRule>
  </conditionalFormatting>
  <conditionalFormatting sqref="Q182:R182 Q184:R184 P183:R183">
    <cfRule type="expression" dxfId="140" priority="28" stopIfTrue="1">
      <formula>AND(P182&lt;&gt;"",OR(P182&lt;=0,P182="-"))</formula>
    </cfRule>
  </conditionalFormatting>
  <conditionalFormatting sqref="Q186:R186 Q188:R188 P187:R187">
    <cfRule type="expression" dxfId="139" priority="27" stopIfTrue="1">
      <formula>AND(P186&lt;&gt;"",OR(P186&lt;=0,P186="-"))</formula>
    </cfRule>
  </conditionalFormatting>
  <conditionalFormatting sqref="Q198:R198 Q200:R200 P199:R199">
    <cfRule type="expression" dxfId="138" priority="26" stopIfTrue="1">
      <formula>AND(P198&lt;&gt;"",OR(P198&lt;=0,P198="-"))</formula>
    </cfRule>
  </conditionalFormatting>
  <conditionalFormatting sqref="Q202:R202 Q204:R204 P203:R203">
    <cfRule type="expression" dxfId="137" priority="25" stopIfTrue="1">
      <formula>AND(P202&lt;&gt;"",OR(P202&lt;=0,P202="-"))</formula>
    </cfRule>
  </conditionalFormatting>
  <conditionalFormatting sqref="Q209:R209 Q211:R211 P210:R210">
    <cfRule type="expression" dxfId="136" priority="24" stopIfTrue="1">
      <formula>AND(P209&lt;&gt;"",OR(P209&lt;=0,P209="-"))</formula>
    </cfRule>
  </conditionalFormatting>
  <conditionalFormatting sqref="Q213:R213 Q215:R215 P214:R214">
    <cfRule type="expression" dxfId="135" priority="23" stopIfTrue="1">
      <formula>AND(P213&lt;&gt;"",OR(P213&lt;=0,P213="-"))</formula>
    </cfRule>
  </conditionalFormatting>
  <conditionalFormatting sqref="Q220:R220 Q222:R222 P221:R221">
    <cfRule type="expression" dxfId="134" priority="22" stopIfTrue="1">
      <formula>AND(P220&lt;&gt;"",OR(P220&lt;=0,P220="-"))</formula>
    </cfRule>
  </conditionalFormatting>
  <conditionalFormatting sqref="Q224:R224 Q226:R226 P225:R225">
    <cfRule type="expression" dxfId="133" priority="21" stopIfTrue="1">
      <formula>AND(P224&lt;&gt;"",OR(P224&lt;=0,P224="-"))</formula>
    </cfRule>
  </conditionalFormatting>
  <conditionalFormatting sqref="Q234:R234 Q236:R236 P235:R235">
    <cfRule type="expression" dxfId="132" priority="20" stopIfTrue="1">
      <formula>AND(P234&lt;&gt;"",OR(P234&lt;=0,P234="-"))</formula>
    </cfRule>
  </conditionalFormatting>
  <conditionalFormatting sqref="Q238:R238 Q240:R240 P239:R239">
    <cfRule type="expression" dxfId="131" priority="19" stopIfTrue="1">
      <formula>AND(P238&lt;&gt;"",OR(P238&lt;=0,P238="-"))</formula>
    </cfRule>
  </conditionalFormatting>
  <conditionalFormatting sqref="Q130:R130 P131:R131">
    <cfRule type="expression" dxfId="130" priority="18" stopIfTrue="1">
      <formula>AND(P130&lt;&gt;"",OR(P130&lt;=0,P130="-"))</formula>
    </cfRule>
  </conditionalFormatting>
  <conditionalFormatting sqref="Q141:R141 P142:R142">
    <cfRule type="expression" dxfId="129" priority="17" stopIfTrue="1">
      <formula>AND(P141&lt;&gt;"",OR(P141&lt;=0,P141="-"))</formula>
    </cfRule>
  </conditionalFormatting>
  <conditionalFormatting sqref="Q163:R163 P164:R164">
    <cfRule type="expression" dxfId="128" priority="16" stopIfTrue="1">
      <formula>AND(P163&lt;&gt;"",OR(P163&lt;=0,P163="-"))</formula>
    </cfRule>
  </conditionalFormatting>
  <conditionalFormatting sqref="Q190:R190 P191:R191">
    <cfRule type="expression" dxfId="127" priority="15" stopIfTrue="1">
      <formula>AND(P190&lt;&gt;"",OR(P190&lt;=0,P190="-"))</formula>
    </cfRule>
  </conditionalFormatting>
  <conditionalFormatting sqref="Q206:R206 P207:R207">
    <cfRule type="expression" dxfId="126" priority="14" stopIfTrue="1">
      <formula>AND(P206&lt;&gt;"",OR(P206&lt;=0,P206="-"))</formula>
    </cfRule>
  </conditionalFormatting>
  <conditionalFormatting sqref="Q217:R217 P218:R218">
    <cfRule type="expression" dxfId="125" priority="13" stopIfTrue="1">
      <formula>AND(P217&lt;&gt;"",OR(P217&lt;=0,P217="-"))</formula>
    </cfRule>
  </conditionalFormatting>
  <conditionalFormatting sqref="Q228:R228 P229:R229">
    <cfRule type="expression" dxfId="124" priority="12" stopIfTrue="1">
      <formula>AND(P228&lt;&gt;"",OR(P228&lt;=0,P228="-"))</formula>
    </cfRule>
  </conditionalFormatting>
  <conditionalFormatting sqref="Q231:R231 P232:R232">
    <cfRule type="expression" dxfId="123" priority="11" stopIfTrue="1">
      <formula>AND(P231&lt;&gt;"",OR(P231&lt;=0,P231="-"))</formula>
    </cfRule>
  </conditionalFormatting>
  <conditionalFormatting sqref="Q242:R242 P243:R243">
    <cfRule type="expression" dxfId="122" priority="10" stopIfTrue="1">
      <formula>AND(P242&lt;&gt;"",OR(P242&lt;=0,P242="-"))</formula>
    </cfRule>
  </conditionalFormatting>
  <conditionalFormatting sqref="P194">
    <cfRule type="expression" dxfId="121" priority="9" stopIfTrue="1">
      <formula>AND(P194&lt;&gt;"",OR(P194&lt;=0,P194="-"))</formula>
    </cfRule>
  </conditionalFormatting>
  <conditionalFormatting sqref="P195">
    <cfRule type="expression" dxfId="120" priority="8" stopIfTrue="1">
      <formula>AND(P195&lt;&gt;"",OR(P195&lt;=0,P195="-"))</formula>
    </cfRule>
  </conditionalFormatting>
  <conditionalFormatting sqref="Q194">
    <cfRule type="expression" dxfId="119" priority="7" stopIfTrue="1">
      <formula>AND(Q194&lt;&gt;"",OR(Q194&lt;=0,Q194="-"))</formula>
    </cfRule>
  </conditionalFormatting>
  <conditionalFormatting sqref="R194:R195">
    <cfRule type="expression" dxfId="118" priority="6" stopIfTrue="1">
      <formula>AND(R194&lt;&gt;"",OR(R194&lt;=0,R194="-"))</formula>
    </cfRule>
  </conditionalFormatting>
  <conditionalFormatting sqref="Q195">
    <cfRule type="expression" dxfId="117" priority="5" stopIfTrue="1">
      <formula>AND(Q195&lt;&gt;"",OR(Q195&lt;=0,Q195="-"))</formula>
    </cfRule>
  </conditionalFormatting>
  <conditionalFormatting sqref="Q196:R196">
    <cfRule type="expression" dxfId="116" priority="4" stopIfTrue="1">
      <formula>AND(Q196&lt;&gt;"",OR(Q196&lt;=0,Q196="-"))</formula>
    </cfRule>
  </conditionalFormatting>
  <conditionalFormatting sqref="Q193:R193">
    <cfRule type="expression" dxfId="115" priority="3" stopIfTrue="1">
      <formula>AND(Q193&lt;&gt;"",OR(Q193&lt;=0,Q193="-"))</formula>
    </cfRule>
  </conditionalFormatting>
  <conditionalFormatting sqref="Q114:R114">
    <cfRule type="expression" dxfId="114" priority="2" stopIfTrue="1">
      <formula>AND(Q114&lt;&gt;"",OR(Q114&lt;=0,Q114="-"))</formula>
    </cfRule>
  </conditionalFormatting>
  <conditionalFormatting sqref="Q115:R115 Q117:R117 P116:R116">
    <cfRule type="expression" dxfId="113" priority="1" stopIfTrue="1">
      <formula>AND(P115&lt;&gt;"",OR(P115&lt;=0,P115="-"))</formula>
    </cfRule>
  </conditionalFormatting>
  <pageMargins left="0.70866141732283472" right="0.70866141732283472" top="0.39370078740157483" bottom="0.39370078740157483" header="0" footer="0"/>
  <pageSetup paperSize="8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4"/>
  <sheetViews>
    <sheetView zoomScale="65" zoomScaleNormal="65" workbookViewId="0">
      <pane ySplit="1" topLeftCell="A2" activePane="bottomLeft" state="frozen"/>
      <selection pane="bottomLeft" activeCell="A6" sqref="A6"/>
    </sheetView>
  </sheetViews>
  <sheetFormatPr defaultColWidth="9.140625"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1.570312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12.8554687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ht="15.75" hidden="1" x14ac:dyDescent="0.25">
      <c r="B1" s="13"/>
      <c r="F1" s="10"/>
      <c r="G1" s="13"/>
      <c r="M1" s="8"/>
      <c r="S1" s="9"/>
      <c r="T1" s="9"/>
      <c r="U1" s="9"/>
      <c r="V1" s="9"/>
      <c r="W1" s="9"/>
    </row>
    <row r="2" spans="1:30" ht="15.75" hidden="1" x14ac:dyDescent="0.25">
      <c r="B2" s="13"/>
      <c r="F2" s="10"/>
      <c r="G2" s="13"/>
      <c r="M2" s="8"/>
      <c r="S2" s="9"/>
      <c r="T2" s="9"/>
      <c r="U2" s="9"/>
      <c r="V2" s="9"/>
      <c r="W2" s="9"/>
      <c r="X2" s="9"/>
    </row>
    <row r="3" spans="1:30" s="5" customFormat="1" ht="15.75" hidden="1" x14ac:dyDescent="0.25">
      <c r="A3" s="17"/>
      <c r="B3" s="13"/>
      <c r="C3" s="19"/>
      <c r="D3" s="19"/>
      <c r="E3" s="19"/>
      <c r="F3" s="10"/>
      <c r="G3" s="13"/>
      <c r="H3" s="6"/>
      <c r="I3" s="6"/>
      <c r="J3" s="6"/>
      <c r="K3" s="6"/>
      <c r="L3" s="6"/>
      <c r="M3" s="6"/>
      <c r="X3" s="9" t="s">
        <v>0</v>
      </c>
    </row>
    <row r="4" spans="1:30" s="5" customFormat="1" ht="78.75" hidden="1" x14ac:dyDescent="0.25">
      <c r="A4" s="18"/>
      <c r="B4" s="16"/>
      <c r="C4" s="3"/>
      <c r="D4" s="3"/>
      <c r="E4" s="3"/>
      <c r="F4" s="11"/>
      <c r="G4" s="14"/>
      <c r="H4" s="6"/>
      <c r="I4" s="6"/>
      <c r="J4" s="6"/>
      <c r="K4" s="6"/>
      <c r="L4" s="6"/>
      <c r="M4" s="6"/>
      <c r="S4" s="25"/>
      <c r="T4" s="25"/>
      <c r="U4" s="25"/>
      <c r="V4" s="25"/>
      <c r="W4" s="25"/>
      <c r="X4" s="531" t="s">
        <v>1</v>
      </c>
    </row>
    <row r="5" spans="1:30" s="5" customFormat="1" ht="15.75" hidden="1" x14ac:dyDescent="0.25">
      <c r="A5" s="17"/>
      <c r="B5" s="13"/>
      <c r="C5" s="19"/>
      <c r="D5" s="19"/>
      <c r="E5" s="19"/>
      <c r="F5" s="12"/>
      <c r="G5" s="15"/>
      <c r="H5" s="6"/>
      <c r="I5" s="6"/>
      <c r="J5" s="6"/>
      <c r="K5" s="6"/>
      <c r="L5" s="6"/>
      <c r="M5" s="6"/>
      <c r="S5" s="25"/>
      <c r="T5" s="25"/>
      <c r="U5" s="25"/>
      <c r="V5" s="25"/>
      <c r="W5" s="25"/>
      <c r="X5" s="25" t="s">
        <v>340</v>
      </c>
    </row>
    <row r="6" spans="1:30" s="5" customFormat="1" ht="15.75" x14ac:dyDescent="0.25">
      <c r="A6" s="17"/>
      <c r="B6" s="288"/>
      <c r="C6" s="19"/>
      <c r="D6" s="19"/>
      <c r="E6" s="19"/>
      <c r="F6" s="10"/>
      <c r="G6" s="13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9"/>
      <c r="T6" s="9"/>
      <c r="U6" s="9"/>
      <c r="V6" s="9"/>
      <c r="W6" s="9"/>
      <c r="X6" s="19"/>
    </row>
    <row r="7" spans="1:30" s="5" customFormat="1" ht="15.75" x14ac:dyDescent="0.25">
      <c r="A7" s="17"/>
      <c r="B7" s="288"/>
      <c r="C7" s="19"/>
      <c r="D7" s="19"/>
      <c r="E7" s="19"/>
      <c r="F7" s="10"/>
      <c r="G7" s="13"/>
      <c r="H7" s="8"/>
      <c r="I7" s="8"/>
      <c r="J7" s="8"/>
      <c r="K7" s="8"/>
      <c r="L7" s="8"/>
      <c r="M7" s="8"/>
      <c r="N7" s="8"/>
      <c r="O7" s="19"/>
      <c r="P7" s="19"/>
      <c r="Q7" s="19"/>
      <c r="R7" s="19"/>
      <c r="S7" s="9"/>
      <c r="T7" s="9"/>
      <c r="U7" s="9"/>
      <c r="V7" s="9"/>
      <c r="W7" s="9"/>
      <c r="X7" s="9"/>
    </row>
    <row r="8" spans="1:30" s="5" customFormat="1" ht="15.75" x14ac:dyDescent="0.25">
      <c r="A8" s="17"/>
      <c r="B8" s="288"/>
      <c r="C8" s="19"/>
      <c r="D8" s="19"/>
      <c r="E8" s="19"/>
      <c r="F8" s="10"/>
      <c r="G8" s="13"/>
      <c r="H8" s="6"/>
      <c r="I8" s="6"/>
      <c r="J8" s="6"/>
      <c r="K8" s="6"/>
      <c r="L8" s="6"/>
      <c r="M8" s="6"/>
      <c r="V8" s="9" t="s">
        <v>0</v>
      </c>
    </row>
    <row r="9" spans="1:30" s="5" customFormat="1" ht="15.75" x14ac:dyDescent="0.25">
      <c r="A9" s="18"/>
      <c r="B9" s="289"/>
      <c r="C9" s="3"/>
      <c r="D9" s="3"/>
      <c r="E9" s="3"/>
      <c r="F9" s="11"/>
      <c r="G9" s="14"/>
      <c r="H9" s="6"/>
      <c r="I9" s="6"/>
      <c r="J9" s="6" t="s">
        <v>294</v>
      </c>
      <c r="K9" s="6"/>
      <c r="L9" s="6"/>
      <c r="M9" s="6"/>
      <c r="S9" s="25"/>
      <c r="T9" s="25"/>
      <c r="U9" s="25"/>
      <c r="V9" s="552" t="s">
        <v>1</v>
      </c>
      <c r="W9" s="553"/>
      <c r="X9" s="553"/>
    </row>
    <row r="10" spans="1:30" s="5" customFormat="1" ht="15.75" x14ac:dyDescent="0.25">
      <c r="A10" s="17"/>
      <c r="B10" s="288"/>
      <c r="C10" s="19"/>
      <c r="D10" s="19"/>
      <c r="E10" s="19"/>
      <c r="F10" s="12"/>
      <c r="G10" s="15"/>
      <c r="H10" s="6"/>
      <c r="I10" s="6"/>
      <c r="J10" s="6"/>
      <c r="K10" s="6"/>
      <c r="L10" s="6"/>
      <c r="M10" s="6"/>
      <c r="S10" s="25"/>
      <c r="T10" s="25"/>
      <c r="U10" s="25"/>
      <c r="V10" s="25" t="s">
        <v>206</v>
      </c>
    </row>
    <row r="11" spans="1:30" s="5" customFormat="1" ht="15.75" x14ac:dyDescent="0.25">
      <c r="A11" s="17"/>
      <c r="B11" s="288"/>
      <c r="C11" s="19"/>
      <c r="D11" s="19"/>
      <c r="E11" s="19"/>
      <c r="F11" s="12"/>
      <c r="G11" s="15"/>
      <c r="H11" s="6"/>
      <c r="I11" s="6"/>
      <c r="J11" s="6"/>
      <c r="K11" s="6"/>
      <c r="L11" s="6"/>
      <c r="M11" s="6"/>
      <c r="S11" s="25"/>
      <c r="T11" s="25"/>
      <c r="U11" s="25"/>
      <c r="V11" s="25" t="s">
        <v>205</v>
      </c>
    </row>
    <row r="12" spans="1:30" s="5" customFormat="1" ht="26.25" thickBot="1" x14ac:dyDescent="0.3">
      <c r="A12" s="554" t="s">
        <v>22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</row>
    <row r="13" spans="1:30" s="5" customFormat="1" ht="21" thickBot="1" x14ac:dyDescent="0.3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6"/>
      <c r="R13" s="26"/>
      <c r="S13" s="624" t="s">
        <v>16</v>
      </c>
      <c r="T13" s="625"/>
      <c r="U13" s="626"/>
      <c r="V13" s="627" t="s">
        <v>18</v>
      </c>
      <c r="W13" s="628"/>
      <c r="X13" s="24"/>
      <c r="Y13" s="4"/>
      <c r="Z13" s="4"/>
      <c r="AA13" s="4"/>
      <c r="AB13" s="4"/>
      <c r="AC13" s="4"/>
      <c r="AD13" s="4"/>
    </row>
    <row r="14" spans="1:30" s="257" customFormat="1" ht="102.75" thickBot="1" x14ac:dyDescent="0.3">
      <c r="A14" s="247" t="s">
        <v>182</v>
      </c>
      <c r="B14" s="248" t="s">
        <v>183</v>
      </c>
      <c r="C14" s="248" t="s">
        <v>184</v>
      </c>
      <c r="D14" s="249" t="s">
        <v>2</v>
      </c>
      <c r="E14" s="474" t="s">
        <v>185</v>
      </c>
      <c r="F14" s="250" t="s">
        <v>186</v>
      </c>
      <c r="G14" s="251" t="s">
        <v>291</v>
      </c>
      <c r="H14" s="252" t="s">
        <v>187</v>
      </c>
      <c r="I14" s="253" t="s">
        <v>21</v>
      </c>
      <c r="J14" s="251" t="s">
        <v>19</v>
      </c>
      <c r="K14" s="251" t="s">
        <v>188</v>
      </c>
      <c r="L14" s="251" t="s">
        <v>189</v>
      </c>
      <c r="M14" s="251" t="s">
        <v>190</v>
      </c>
      <c r="N14" s="560" t="s">
        <v>5</v>
      </c>
      <c r="O14" s="561"/>
      <c r="P14" s="251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14" s="251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14" s="251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14" s="254" t="s">
        <v>17</v>
      </c>
      <c r="T14" s="254" t="s">
        <v>191</v>
      </c>
      <c r="U14" s="254" t="s">
        <v>192</v>
      </c>
      <c r="V14" s="255" t="s">
        <v>14</v>
      </c>
      <c r="W14" s="255" t="s">
        <v>15</v>
      </c>
      <c r="X14" s="251" t="s">
        <v>6</v>
      </c>
      <c r="Y14" s="256"/>
      <c r="Z14" s="256"/>
      <c r="AA14" s="256"/>
      <c r="AB14" s="256"/>
      <c r="AC14" s="256"/>
      <c r="AD14" s="256"/>
    </row>
    <row r="15" spans="1:30" s="5" customFormat="1" x14ac:dyDescent="0.25">
      <c r="A15" s="258"/>
      <c r="B15" s="259"/>
      <c r="C15" s="259"/>
      <c r="D15" s="259"/>
      <c r="E15" s="259"/>
      <c r="F15" s="260" t="s">
        <v>7</v>
      </c>
      <c r="G15" s="260" t="s">
        <v>7</v>
      </c>
      <c r="H15" s="260" t="s">
        <v>20</v>
      </c>
      <c r="I15" s="260" t="s">
        <v>20</v>
      </c>
      <c r="J15" s="260" t="s">
        <v>7</v>
      </c>
      <c r="K15" s="260" t="s">
        <v>20</v>
      </c>
      <c r="L15" s="260" t="s">
        <v>20</v>
      </c>
      <c r="M15" s="260" t="s">
        <v>20</v>
      </c>
      <c r="N15" s="260" t="s">
        <v>7</v>
      </c>
      <c r="O15" s="260" t="s">
        <v>8</v>
      </c>
      <c r="P15" s="261" t="s">
        <v>7</v>
      </c>
      <c r="Q15" s="22"/>
      <c r="R15" s="22"/>
      <c r="S15" s="262"/>
      <c r="T15" s="262"/>
      <c r="U15" s="262"/>
      <c r="V15" s="262"/>
      <c r="W15" s="262"/>
      <c r="Y15" s="256"/>
      <c r="Z15" s="256"/>
      <c r="AA15" s="256"/>
      <c r="AB15" s="256"/>
      <c r="AC15" s="256"/>
      <c r="AD15" s="4"/>
    </row>
    <row r="16" spans="1:30" x14ac:dyDescent="0.25">
      <c r="A16" s="319" t="s">
        <v>9</v>
      </c>
      <c r="B16" s="20"/>
      <c r="C16" s="20"/>
      <c r="D16" s="20"/>
      <c r="E16" s="20"/>
      <c r="F16" s="320">
        <v>3.15</v>
      </c>
      <c r="G16" s="21">
        <v>1.9</v>
      </c>
      <c r="H16" s="1"/>
      <c r="I16" s="1"/>
      <c r="J16" s="1"/>
      <c r="K16" s="1"/>
      <c r="L16" s="1"/>
      <c r="M16" s="263"/>
      <c r="N16" s="1"/>
      <c r="O16" s="264"/>
      <c r="P16" s="2"/>
      <c r="Q16" s="27"/>
      <c r="R16" s="27"/>
      <c r="S16" s="321"/>
      <c r="T16" s="321"/>
      <c r="U16" s="321"/>
      <c r="V16" s="321"/>
      <c r="W16" s="321"/>
      <c r="X16" s="318"/>
      <c r="Y16" s="256"/>
      <c r="Z16" s="256"/>
      <c r="AA16" s="256"/>
      <c r="AB16" s="256"/>
      <c r="AC16" s="256"/>
    </row>
    <row r="17" spans="1:30" ht="18" x14ac:dyDescent="0.25">
      <c r="A17" s="609" t="s">
        <v>295</v>
      </c>
      <c r="B17" s="610"/>
      <c r="C17" s="610"/>
      <c r="D17" s="610"/>
      <c r="E17" s="610"/>
      <c r="F17" s="610"/>
      <c r="G17" s="610"/>
      <c r="H17" s="610"/>
      <c r="I17" s="610"/>
      <c r="J17" s="610"/>
      <c r="K17" s="610"/>
      <c r="L17" s="610"/>
      <c r="M17" s="610"/>
      <c r="N17" s="610"/>
      <c r="O17" s="610"/>
      <c r="P17" s="610"/>
      <c r="Q17" s="610"/>
      <c r="R17" s="610"/>
      <c r="S17" s="265"/>
      <c r="T17" s="265"/>
      <c r="U17" s="265"/>
      <c r="V17" s="265"/>
      <c r="W17" s="265"/>
      <c r="X17" s="265"/>
      <c r="Y17" s="256"/>
      <c r="Z17" s="256"/>
      <c r="AA17" s="256"/>
      <c r="AB17" s="256"/>
      <c r="AC17" s="256"/>
    </row>
    <row r="18" spans="1:30" outlineLevel="1" x14ac:dyDescent="0.25">
      <c r="A18" s="266" t="s">
        <v>296</v>
      </c>
      <c r="B18" s="475" t="s">
        <v>297</v>
      </c>
      <c r="C18" s="267"/>
      <c r="D18" s="267"/>
      <c r="E18" s="267"/>
      <c r="F18" s="476">
        <f>F19+F20+F21</f>
        <v>2301</v>
      </c>
      <c r="G18" s="477">
        <f>G19+G20+G21</f>
        <v>1044.52</v>
      </c>
      <c r="H18" s="478">
        <f>H19+H20+H21</f>
        <v>8.798</v>
      </c>
      <c r="I18" s="21">
        <f>H18+99.597</f>
        <v>108.395</v>
      </c>
      <c r="J18" s="1">
        <f>G18+(I18)</f>
        <v>1152.915</v>
      </c>
      <c r="K18" s="1"/>
      <c r="L18" s="1"/>
      <c r="M18" s="263"/>
      <c r="N18" s="1">
        <f>J18</f>
        <v>1152.915</v>
      </c>
      <c r="O18" s="264">
        <f>N18/F18*100</f>
        <v>50.104954367666231</v>
      </c>
      <c r="P18" s="479">
        <f>IF(N18&gt;((F20+F21)*1.05),0,((F20+F21)*1.05)-G18)</f>
        <v>530.48</v>
      </c>
      <c r="Q18" s="545"/>
      <c r="R18" s="545"/>
      <c r="S18" s="606" t="s">
        <v>13</v>
      </c>
      <c r="T18" s="606" t="s">
        <v>298</v>
      </c>
      <c r="U18" s="606" t="s">
        <v>299</v>
      </c>
      <c r="V18" s="606"/>
      <c r="W18" s="611"/>
      <c r="X18" s="606"/>
      <c r="Y18" s="256"/>
      <c r="Z18" s="256"/>
      <c r="AA18" s="256"/>
      <c r="AB18" s="256"/>
      <c r="AC18" s="256"/>
    </row>
    <row r="19" spans="1:30" outlineLevel="1" x14ac:dyDescent="0.25">
      <c r="A19" s="480" t="s">
        <v>300</v>
      </c>
      <c r="B19" s="268"/>
      <c r="C19" s="263"/>
      <c r="D19" s="263"/>
      <c r="E19" s="263"/>
      <c r="F19" s="213">
        <f>267*3</f>
        <v>801</v>
      </c>
      <c r="G19" s="477">
        <v>379.16</v>
      </c>
      <c r="H19" s="478">
        <v>8.798</v>
      </c>
      <c r="I19" s="21"/>
      <c r="J19" s="1"/>
      <c r="K19" s="1"/>
      <c r="L19" s="1"/>
      <c r="M19" s="617">
        <v>472.15</v>
      </c>
      <c r="N19" s="1"/>
      <c r="O19" s="264"/>
      <c r="P19" s="479"/>
      <c r="Q19" s="263"/>
      <c r="R19" s="263"/>
      <c r="S19" s="607"/>
      <c r="T19" s="607"/>
      <c r="U19" s="607"/>
      <c r="V19" s="607"/>
      <c r="W19" s="612"/>
      <c r="X19" s="607"/>
      <c r="Y19" s="256"/>
      <c r="Z19" s="256"/>
      <c r="AA19" s="256"/>
      <c r="AB19" s="256"/>
      <c r="AC19" s="256"/>
    </row>
    <row r="20" spans="1:30" outlineLevel="1" x14ac:dyDescent="0.25">
      <c r="A20" s="480" t="s">
        <v>301</v>
      </c>
      <c r="B20" s="268"/>
      <c r="C20" s="263"/>
      <c r="D20" s="263"/>
      <c r="E20" s="263"/>
      <c r="F20" s="213">
        <f>250*3</f>
        <v>750</v>
      </c>
      <c r="G20" s="477">
        <v>327.63</v>
      </c>
      <c r="H20" s="21"/>
      <c r="I20" s="21"/>
      <c r="J20" s="1"/>
      <c r="K20" s="1"/>
      <c r="L20" s="1"/>
      <c r="M20" s="618"/>
      <c r="N20" s="1"/>
      <c r="O20" s="264"/>
      <c r="P20" s="479"/>
      <c r="Q20" s="263"/>
      <c r="R20" s="263"/>
      <c r="S20" s="607"/>
      <c r="T20" s="607"/>
      <c r="U20" s="607"/>
      <c r="V20" s="607"/>
      <c r="W20" s="612"/>
      <c r="X20" s="607"/>
      <c r="Y20" s="256"/>
      <c r="Z20" s="256"/>
      <c r="AA20" s="256"/>
      <c r="AB20" s="256"/>
      <c r="AC20" s="256"/>
    </row>
    <row r="21" spans="1:30" outlineLevel="1" x14ac:dyDescent="0.25">
      <c r="A21" s="480" t="s">
        <v>302</v>
      </c>
      <c r="B21" s="268"/>
      <c r="C21" s="263"/>
      <c r="D21" s="263"/>
      <c r="E21" s="263"/>
      <c r="F21" s="213">
        <f>250*3</f>
        <v>750</v>
      </c>
      <c r="G21" s="477">
        <v>337.73</v>
      </c>
      <c r="H21" s="21"/>
      <c r="I21" s="21"/>
      <c r="J21" s="1"/>
      <c r="K21" s="1"/>
      <c r="L21" s="1"/>
      <c r="M21" s="619"/>
      <c r="N21" s="1"/>
      <c r="O21" s="264"/>
      <c r="P21" s="479"/>
      <c r="Q21" s="263"/>
      <c r="R21" s="263"/>
      <c r="S21" s="608"/>
      <c r="T21" s="608"/>
      <c r="U21" s="608"/>
      <c r="V21" s="608"/>
      <c r="W21" s="613"/>
      <c r="X21" s="608"/>
      <c r="Y21" s="256"/>
      <c r="Z21" s="256"/>
      <c r="AA21" s="256"/>
      <c r="AB21" s="256"/>
      <c r="AC21" s="256"/>
    </row>
    <row r="22" spans="1:30" x14ac:dyDescent="0.25">
      <c r="A22" s="460" t="s">
        <v>303</v>
      </c>
      <c r="B22" s="461"/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269"/>
      <c r="T22" s="269"/>
      <c r="U22" s="269"/>
      <c r="V22" s="269"/>
      <c r="W22" s="269"/>
      <c r="X22" s="462"/>
      <c r="Y22" s="256"/>
      <c r="Z22" s="256"/>
      <c r="AA22" s="256"/>
      <c r="AB22" s="256"/>
      <c r="AC22" s="256"/>
    </row>
    <row r="23" spans="1:30" x14ac:dyDescent="0.25">
      <c r="A23" s="270"/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69"/>
      <c r="T23" s="269"/>
      <c r="U23" s="269"/>
      <c r="V23" s="269"/>
      <c r="W23" s="269"/>
      <c r="X23" s="272"/>
      <c r="Y23" s="256"/>
      <c r="Z23" s="256"/>
      <c r="AA23" s="256"/>
      <c r="AB23" s="256"/>
      <c r="AC23" s="256"/>
    </row>
    <row r="24" spans="1:30" x14ac:dyDescent="0.25">
      <c r="A24" s="270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69"/>
      <c r="T24" s="269"/>
      <c r="U24" s="269"/>
      <c r="V24" s="269"/>
      <c r="W24" s="269"/>
      <c r="X24" s="272"/>
      <c r="Y24" s="256"/>
      <c r="Z24" s="256"/>
      <c r="AA24" s="256"/>
      <c r="AB24" s="256"/>
      <c r="AC24" s="256"/>
    </row>
    <row r="25" spans="1:30" s="532" customFormat="1" ht="15" x14ac:dyDescent="0.25">
      <c r="A25" s="481" t="s">
        <v>304</v>
      </c>
      <c r="B25" s="482"/>
      <c r="C25" s="263"/>
      <c r="D25" s="263" t="s">
        <v>52</v>
      </c>
      <c r="E25" s="263"/>
      <c r="F25" s="173">
        <v>50</v>
      </c>
      <c r="G25" s="477">
        <f>G26+G27</f>
        <v>10.873965583031113</v>
      </c>
      <c r="H25" s="172">
        <f>0.88+0.522+0.045+0.015+0.015+0.025+0.03+0.015</f>
        <v>1.5469999999999997</v>
      </c>
      <c r="I25" s="483">
        <f>H25</f>
        <v>1.5469999999999997</v>
      </c>
      <c r="J25" s="172">
        <f>G25+I25</f>
        <v>12.420965583031112</v>
      </c>
      <c r="K25" s="159">
        <f>K26+K27</f>
        <v>1.4999999999999999E-2</v>
      </c>
      <c r="L25" s="159">
        <f>L26+L27</f>
        <v>18.113000000000003</v>
      </c>
      <c r="M25" s="159">
        <f>M26+M27</f>
        <v>18.113000000000003</v>
      </c>
      <c r="N25" s="484"/>
      <c r="O25" s="130"/>
      <c r="P25" s="131"/>
      <c r="Q25" s="485"/>
      <c r="R25" s="485"/>
      <c r="S25" s="620" t="s">
        <v>305</v>
      </c>
      <c r="T25" s="620" t="s">
        <v>298</v>
      </c>
      <c r="U25" s="620" t="s">
        <v>306</v>
      </c>
      <c r="V25" s="614" t="s">
        <v>307</v>
      </c>
      <c r="W25" s="614" t="s">
        <v>308</v>
      </c>
      <c r="X25" s="603"/>
      <c r="Y25" s="486"/>
      <c r="AA25" s="60"/>
      <c r="AB25" s="60"/>
      <c r="AC25" s="60"/>
      <c r="AD25" s="60"/>
    </row>
    <row r="26" spans="1:30" s="532" customFormat="1" ht="15" x14ac:dyDescent="0.25">
      <c r="A26" s="482" t="s">
        <v>10</v>
      </c>
      <c r="B26" s="482"/>
      <c r="C26" s="263"/>
      <c r="D26" s="263"/>
      <c r="E26" s="263"/>
      <c r="F26" s="173">
        <v>25</v>
      </c>
      <c r="G26" s="172">
        <v>0</v>
      </c>
      <c r="H26" s="172"/>
      <c r="I26" s="172"/>
      <c r="J26" s="172"/>
      <c r="K26" s="159">
        <v>0</v>
      </c>
      <c r="L26" s="159">
        <v>11.660000000000002</v>
      </c>
      <c r="M26" s="159">
        <v>11.660000000000002</v>
      </c>
      <c r="N26" s="484">
        <f>J25</f>
        <v>12.420965583031112</v>
      </c>
      <c r="O26" s="130">
        <f>N26/F26*100</f>
        <v>49.683862332124448</v>
      </c>
      <c r="P26" s="281">
        <f>IF(G25&gt;F26*1.05,0,(F26*1.05)-G25)</f>
        <v>15.376034416968887</v>
      </c>
      <c r="Q26" s="281">
        <f>IF(N26&gt;(F26*1.05),0,(F26*1.05)-N26)</f>
        <v>13.829034416968888</v>
      </c>
      <c r="R26" s="131">
        <f>IF(N26&gt;(F26*1.05),0,(F26*1.05)-N26)</f>
        <v>13.829034416968888</v>
      </c>
      <c r="S26" s="621"/>
      <c r="T26" s="621"/>
      <c r="U26" s="621"/>
      <c r="V26" s="615"/>
      <c r="W26" s="615"/>
      <c r="X26" s="604"/>
      <c r="Y26" s="486"/>
      <c r="AA26" s="60"/>
      <c r="AB26" s="60"/>
      <c r="AC26" s="60"/>
      <c r="AD26" s="60"/>
    </row>
    <row r="27" spans="1:30" s="532" customFormat="1" ht="15" x14ac:dyDescent="0.25">
      <c r="A27" s="482" t="s">
        <v>11</v>
      </c>
      <c r="B27" s="482"/>
      <c r="C27" s="263"/>
      <c r="D27" s="263"/>
      <c r="E27" s="263"/>
      <c r="F27" s="173">
        <v>25</v>
      </c>
      <c r="G27" s="172">
        <v>10.873965583031113</v>
      </c>
      <c r="H27" s="172"/>
      <c r="I27" s="172"/>
      <c r="J27" s="172"/>
      <c r="K27" s="159">
        <v>1.4999999999999999E-2</v>
      </c>
      <c r="L27" s="159">
        <v>6.4530000000000003</v>
      </c>
      <c r="M27" s="2">
        <v>6.4530000000000003</v>
      </c>
      <c r="N27" s="484"/>
      <c r="O27" s="130"/>
      <c r="P27" s="159"/>
      <c r="Q27" s="174"/>
      <c r="R27" s="174"/>
      <c r="S27" s="622"/>
      <c r="T27" s="622"/>
      <c r="U27" s="622"/>
      <c r="V27" s="616"/>
      <c r="W27" s="616"/>
      <c r="X27" s="605"/>
      <c r="Y27" s="486"/>
      <c r="AA27" s="60"/>
      <c r="AB27" s="60"/>
      <c r="AC27" s="60"/>
      <c r="AD27" s="60"/>
    </row>
    <row r="28" spans="1:30" s="532" customFormat="1" ht="15" x14ac:dyDescent="0.25">
      <c r="A28" s="487"/>
      <c r="B28" s="488"/>
      <c r="C28" s="489"/>
      <c r="D28" s="489"/>
      <c r="E28" s="489"/>
      <c r="F28" s="490"/>
      <c r="G28" s="491"/>
      <c r="H28" s="491"/>
      <c r="I28" s="491"/>
      <c r="J28" s="491"/>
      <c r="K28" s="492"/>
      <c r="L28" s="492"/>
      <c r="M28" s="493"/>
      <c r="N28" s="491"/>
      <c r="O28" s="494"/>
      <c r="P28" s="492"/>
      <c r="Q28" s="495"/>
      <c r="R28" s="495"/>
      <c r="S28" s="496"/>
      <c r="T28" s="496"/>
      <c r="U28" s="496"/>
      <c r="V28" s="497"/>
      <c r="W28" s="497"/>
      <c r="X28" s="498"/>
      <c r="Y28" s="486"/>
      <c r="AA28" s="60"/>
      <c r="AB28" s="60"/>
      <c r="AC28" s="60"/>
      <c r="AD28" s="60"/>
    </row>
    <row r="29" spans="1:30" ht="15.75" x14ac:dyDescent="0.25">
      <c r="A29" s="499" t="s">
        <v>309</v>
      </c>
      <c r="B29" s="273"/>
      <c r="C29" s="267"/>
      <c r="D29" s="267" t="s">
        <v>104</v>
      </c>
      <c r="E29" s="267"/>
      <c r="F29" s="274">
        <f>F30+F31</f>
        <v>80</v>
      </c>
      <c r="G29" s="298">
        <f>SUM(G30:G31)</f>
        <v>6.5506161542254935</v>
      </c>
      <c r="H29" s="276">
        <f>9.209+8.715+0.841+1.037</f>
        <v>19.802</v>
      </c>
      <c r="I29" s="276">
        <f>H29</f>
        <v>19.802</v>
      </c>
      <c r="J29" s="21">
        <f>G29+(I29)</f>
        <v>26.352616154225494</v>
      </c>
      <c r="K29" s="2">
        <f>K30+K31</f>
        <v>0</v>
      </c>
      <c r="L29" s="2">
        <f t="shared" ref="L29:M29" si="0">L30+L31</f>
        <v>12.628</v>
      </c>
      <c r="M29" s="2">
        <f t="shared" si="0"/>
        <v>12.628</v>
      </c>
      <c r="N29" s="1"/>
      <c r="O29" s="264"/>
      <c r="P29" s="263"/>
      <c r="Q29" s="545"/>
      <c r="R29" s="545"/>
      <c r="S29" s="606" t="s">
        <v>13</v>
      </c>
      <c r="T29" s="606" t="s">
        <v>298</v>
      </c>
      <c r="U29" s="606" t="s">
        <v>310</v>
      </c>
      <c r="V29" s="606" t="s">
        <v>311</v>
      </c>
      <c r="W29" s="606" t="s">
        <v>312</v>
      </c>
      <c r="X29" s="606"/>
      <c r="Y29" s="256"/>
      <c r="Z29" s="256"/>
      <c r="AA29" s="256"/>
      <c r="AB29" s="256"/>
      <c r="AC29" s="256"/>
    </row>
    <row r="30" spans="1:30" x14ac:dyDescent="0.25">
      <c r="A30" s="277" t="s">
        <v>12</v>
      </c>
      <c r="B30" s="278"/>
      <c r="C30" s="278"/>
      <c r="D30" s="278"/>
      <c r="E30" s="278"/>
      <c r="F30" s="279">
        <v>40</v>
      </c>
      <c r="G30" s="280">
        <v>0</v>
      </c>
      <c r="H30" s="276">
        <v>9.2089999999999996</v>
      </c>
      <c r="I30" s="276"/>
      <c r="J30" s="21"/>
      <c r="K30" s="2">
        <v>0</v>
      </c>
      <c r="L30" s="2">
        <v>6.9409999999999989</v>
      </c>
      <c r="M30" s="20">
        <v>6.9409999999999989</v>
      </c>
      <c r="N30" s="1">
        <f>J29</f>
        <v>26.352616154225494</v>
      </c>
      <c r="O30" s="264">
        <f>N30/F30*100</f>
        <v>65.881540385563724</v>
      </c>
      <c r="P30" s="281">
        <f>IF(G29&gt;(F30*1.05),0,(F30*1.05)-G29)</f>
        <v>35.449383845774506</v>
      </c>
      <c r="Q30" s="281">
        <f>IF(N30&gt;(F30*1.05),0,(F30*1.05)-N30)</f>
        <v>15.647383845774506</v>
      </c>
      <c r="R30" s="281">
        <f>IF(N30&gt;(F30*1.05),0,(F30*1.05)-N30)</f>
        <v>15.647383845774506</v>
      </c>
      <c r="S30" s="607"/>
      <c r="T30" s="607"/>
      <c r="U30" s="607"/>
      <c r="V30" s="607"/>
      <c r="W30" s="607"/>
      <c r="X30" s="607"/>
      <c r="Y30" s="256"/>
      <c r="Z30" s="256"/>
      <c r="AA30" s="256"/>
      <c r="AB30" s="256"/>
      <c r="AC30" s="256"/>
    </row>
    <row r="31" spans="1:30" x14ac:dyDescent="0.25">
      <c r="A31" s="277" t="s">
        <v>9</v>
      </c>
      <c r="B31" s="278"/>
      <c r="C31" s="278"/>
      <c r="D31" s="278"/>
      <c r="E31" s="278"/>
      <c r="F31" s="279">
        <v>40</v>
      </c>
      <c r="G31" s="280">
        <v>6.5506161542254935</v>
      </c>
      <c r="H31" s="276"/>
      <c r="I31" s="276"/>
      <c r="J31" s="21"/>
      <c r="K31" s="2">
        <v>0</v>
      </c>
      <c r="L31" s="2">
        <v>5.6870000000000003</v>
      </c>
      <c r="M31" s="2">
        <v>5.6870000000000003</v>
      </c>
      <c r="N31" s="1"/>
      <c r="O31" s="264"/>
      <c r="P31" s="283"/>
      <c r="Q31" s="284"/>
      <c r="R31" s="284"/>
      <c r="S31" s="608"/>
      <c r="T31" s="608"/>
      <c r="U31" s="608"/>
      <c r="V31" s="608"/>
      <c r="W31" s="608"/>
      <c r="X31" s="608"/>
      <c r="Y31" s="256"/>
      <c r="Z31" s="256"/>
      <c r="AA31" s="256"/>
      <c r="AB31" s="256"/>
      <c r="AC31" s="256"/>
    </row>
    <row r="32" spans="1:30" s="532" customFormat="1" ht="15" customHeight="1" x14ac:dyDescent="0.25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486"/>
      <c r="AA32" s="60"/>
      <c r="AB32" s="60"/>
      <c r="AC32" s="60"/>
      <c r="AD32" s="60"/>
    </row>
    <row r="33" spans="1:30" s="532" customFormat="1" ht="15" x14ac:dyDescent="0.25">
      <c r="A33" s="500" t="s">
        <v>313</v>
      </c>
      <c r="B33" s="482"/>
      <c r="C33" s="263"/>
      <c r="D33" s="263" t="s">
        <v>50</v>
      </c>
      <c r="E33" s="263"/>
      <c r="F33" s="173">
        <v>32</v>
      </c>
      <c r="G33" s="477">
        <f>G34+G35</f>
        <v>6.5074014865766507</v>
      </c>
      <c r="H33" s="172">
        <v>0.33</v>
      </c>
      <c r="I33" s="483">
        <f>H33</f>
        <v>0.33</v>
      </c>
      <c r="J33" s="172">
        <f>G33+I33</f>
        <v>6.8374014865766508</v>
      </c>
      <c r="K33" s="159">
        <f>K34+K35</f>
        <v>0.67500000000000004</v>
      </c>
      <c r="L33" s="159">
        <f>L34+L35</f>
        <v>6.6320000000000014</v>
      </c>
      <c r="M33" s="159">
        <f>M34+M35</f>
        <v>7.3070000000000013</v>
      </c>
      <c r="N33" s="484"/>
      <c r="O33" s="130"/>
      <c r="P33" s="131"/>
      <c r="Q33" s="485"/>
      <c r="R33" s="485"/>
      <c r="S33" s="620" t="s">
        <v>305</v>
      </c>
      <c r="T33" s="620" t="s">
        <v>298</v>
      </c>
      <c r="U33" s="620" t="s">
        <v>314</v>
      </c>
      <c r="V33" s="614" t="s">
        <v>315</v>
      </c>
      <c r="W33" s="614" t="s">
        <v>316</v>
      </c>
      <c r="X33" s="603"/>
      <c r="Y33" s="486"/>
      <c r="AA33" s="60"/>
      <c r="AB33" s="60"/>
      <c r="AC33" s="60"/>
      <c r="AD33" s="60"/>
    </row>
    <row r="34" spans="1:30" s="532" customFormat="1" ht="15" x14ac:dyDescent="0.25">
      <c r="A34" s="482" t="s">
        <v>10</v>
      </c>
      <c r="B34" s="482"/>
      <c r="C34" s="263"/>
      <c r="D34" s="263"/>
      <c r="E34" s="263"/>
      <c r="F34" s="173">
        <v>16</v>
      </c>
      <c r="G34" s="172">
        <v>0</v>
      </c>
      <c r="H34" s="172"/>
      <c r="I34" s="172"/>
      <c r="J34" s="172"/>
      <c r="K34" s="159">
        <v>0.16500000000000001</v>
      </c>
      <c r="L34" s="159">
        <v>3.4350000000000005</v>
      </c>
      <c r="M34" s="159">
        <v>3.6000000000000005</v>
      </c>
      <c r="N34" s="484">
        <f>J33</f>
        <v>6.8374014865766508</v>
      </c>
      <c r="O34" s="130">
        <f>N34/F34*100</f>
        <v>42.733759291104064</v>
      </c>
      <c r="P34" s="281">
        <f>IF(G33&gt;F34*1.05,0,(F34*1.05)-G33)</f>
        <v>10.29259851342335</v>
      </c>
      <c r="Q34" s="281">
        <f>IF(N34&gt;(F34*1.05),0,(F34*1.05)-N34)</f>
        <v>9.9625985134233499</v>
      </c>
      <c r="R34" s="131">
        <f>IF(N34&gt;(F34*1.05),0,(F34*1.05)-N34)</f>
        <v>9.9625985134233499</v>
      </c>
      <c r="S34" s="621"/>
      <c r="T34" s="621"/>
      <c r="U34" s="621"/>
      <c r="V34" s="615"/>
      <c r="W34" s="615"/>
      <c r="X34" s="604"/>
      <c r="Y34" s="486"/>
      <c r="AA34" s="60"/>
      <c r="AB34" s="60"/>
      <c r="AC34" s="60"/>
      <c r="AD34" s="60"/>
    </row>
    <row r="35" spans="1:30" s="532" customFormat="1" ht="15" x14ac:dyDescent="0.25">
      <c r="A35" s="482" t="s">
        <v>11</v>
      </c>
      <c r="B35" s="482"/>
      <c r="C35" s="263"/>
      <c r="D35" s="263"/>
      <c r="E35" s="263"/>
      <c r="F35" s="173">
        <v>16</v>
      </c>
      <c r="G35" s="172">
        <v>6.5074014865766507</v>
      </c>
      <c r="H35" s="172"/>
      <c r="I35" s="172"/>
      <c r="J35" s="172"/>
      <c r="K35" s="159">
        <v>0.51</v>
      </c>
      <c r="L35" s="159">
        <v>3.1970000000000005</v>
      </c>
      <c r="M35" s="2">
        <v>3.7070000000000007</v>
      </c>
      <c r="N35" s="484"/>
      <c r="O35" s="130"/>
      <c r="P35" s="159"/>
      <c r="Q35" s="174"/>
      <c r="R35" s="174"/>
      <c r="S35" s="622"/>
      <c r="T35" s="622"/>
      <c r="U35" s="622"/>
      <c r="V35" s="616"/>
      <c r="W35" s="616"/>
      <c r="X35" s="605"/>
      <c r="Y35" s="486"/>
      <c r="AA35" s="60"/>
      <c r="AB35" s="60"/>
      <c r="AC35" s="60"/>
      <c r="AD35" s="60"/>
    </row>
    <row r="36" spans="1:30" ht="14.25" customHeight="1" x14ac:dyDescent="0.25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69"/>
      <c r="T36" s="269"/>
      <c r="U36" s="269"/>
      <c r="V36" s="269"/>
      <c r="W36" s="269"/>
      <c r="X36" s="272"/>
      <c r="Y36" s="256"/>
      <c r="Z36" s="256"/>
      <c r="AA36" s="256"/>
      <c r="AB36" s="256"/>
      <c r="AC36" s="256"/>
    </row>
    <row r="37" spans="1:30" ht="15.75" x14ac:dyDescent="0.25">
      <c r="A37" s="501" t="s">
        <v>317</v>
      </c>
      <c r="B37" s="273"/>
      <c r="C37" s="267"/>
      <c r="D37" s="267" t="s">
        <v>50</v>
      </c>
      <c r="E37" s="267"/>
      <c r="F37" s="274">
        <f>F38+F39</f>
        <v>50</v>
      </c>
      <c r="G37" s="298">
        <f>SUM(G38:G39)</f>
        <v>10.475443284176571</v>
      </c>
      <c r="H37" s="276">
        <f>1.5+4.52</f>
        <v>6.02</v>
      </c>
      <c r="I37" s="276">
        <f>H37</f>
        <v>6.02</v>
      </c>
      <c r="J37" s="21">
        <f>G37+(I37)</f>
        <v>16.49544328417657</v>
      </c>
      <c r="K37" s="2">
        <f>K38+K39</f>
        <v>1.1000000000000001</v>
      </c>
      <c r="L37" s="2">
        <f t="shared" ref="L37:M37" si="1">L38+L39</f>
        <v>21.652000000000001</v>
      </c>
      <c r="M37" s="2">
        <f t="shared" si="1"/>
        <v>21.252000000000002</v>
      </c>
      <c r="N37" s="1"/>
      <c r="O37" s="264"/>
      <c r="P37" s="263"/>
      <c r="Q37" s="545"/>
      <c r="R37" s="545"/>
      <c r="S37" s="606" t="s">
        <v>318</v>
      </c>
      <c r="T37" s="606" t="s">
        <v>298</v>
      </c>
      <c r="U37" s="606" t="s">
        <v>319</v>
      </c>
      <c r="V37" s="606" t="s">
        <v>320</v>
      </c>
      <c r="W37" s="606" t="s">
        <v>321</v>
      </c>
      <c r="X37" s="606"/>
      <c r="Y37" s="256"/>
      <c r="Z37" s="256"/>
      <c r="AA37" s="256"/>
      <c r="AB37" s="256"/>
      <c r="AC37" s="256"/>
    </row>
    <row r="38" spans="1:30" x14ac:dyDescent="0.25">
      <c r="A38" s="277" t="s">
        <v>12</v>
      </c>
      <c r="B38" s="278"/>
      <c r="C38" s="278"/>
      <c r="D38" s="278"/>
      <c r="E38" s="278"/>
      <c r="F38" s="279">
        <v>25</v>
      </c>
      <c r="G38" s="280">
        <v>5.0327673169630911</v>
      </c>
      <c r="H38" s="276"/>
      <c r="I38" s="276"/>
      <c r="J38" s="21"/>
      <c r="K38" s="2">
        <v>0.55000000000000004</v>
      </c>
      <c r="L38" s="2">
        <f>9.376+1.5</f>
        <v>10.875999999999999</v>
      </c>
      <c r="M38" s="20">
        <v>9.9260000000000019</v>
      </c>
      <c r="N38" s="1">
        <f>J37</f>
        <v>16.49544328417657</v>
      </c>
      <c r="O38" s="264">
        <f>N38/F38*100</f>
        <v>65.981773136706281</v>
      </c>
      <c r="P38" s="281">
        <f>IF(G37&gt;(F38*1.05),0,(F38*1.05)-G37)</f>
        <v>15.774556715823429</v>
      </c>
      <c r="Q38" s="281">
        <f>IF(N38&gt;(F38*1.05),0,(F38*1.05)-N38)</f>
        <v>9.7545567158234299</v>
      </c>
      <c r="R38" s="281">
        <f>IF(N38&gt;(F38*1.05),0,(F38*1.05)-N38)</f>
        <v>9.7545567158234299</v>
      </c>
      <c r="S38" s="607"/>
      <c r="T38" s="607"/>
      <c r="U38" s="607"/>
      <c r="V38" s="607"/>
      <c r="W38" s="607"/>
      <c r="X38" s="607"/>
      <c r="Y38" s="256"/>
      <c r="Z38" s="256"/>
      <c r="AA38" s="256"/>
      <c r="AB38" s="256"/>
      <c r="AC38" s="256"/>
    </row>
    <row r="39" spans="1:30" x14ac:dyDescent="0.25">
      <c r="A39" s="277" t="s">
        <v>9</v>
      </c>
      <c r="B39" s="278"/>
      <c r="C39" s="278"/>
      <c r="D39" s="278"/>
      <c r="E39" s="278"/>
      <c r="F39" s="279">
        <v>25</v>
      </c>
      <c r="G39" s="280">
        <v>5.4426759672134786</v>
      </c>
      <c r="H39" s="276"/>
      <c r="I39" s="276"/>
      <c r="J39" s="21"/>
      <c r="K39" s="2">
        <v>0.54999999999999993</v>
      </c>
      <c r="L39" s="2">
        <v>10.776</v>
      </c>
      <c r="M39" s="2">
        <v>11.326000000000001</v>
      </c>
      <c r="N39" s="1"/>
      <c r="O39" s="264"/>
      <c r="P39" s="283"/>
      <c r="Q39" s="284"/>
      <c r="R39" s="284"/>
      <c r="S39" s="608"/>
      <c r="T39" s="608"/>
      <c r="U39" s="608"/>
      <c r="V39" s="608"/>
      <c r="W39" s="608"/>
      <c r="X39" s="608"/>
      <c r="Y39" s="256"/>
      <c r="Z39" s="256"/>
      <c r="AA39" s="256"/>
      <c r="AB39" s="256"/>
      <c r="AC39" s="256"/>
    </row>
    <row r="40" spans="1:30" s="60" customFormat="1" ht="15" x14ac:dyDescent="0.25">
      <c r="A40" s="544"/>
      <c r="B40" s="544"/>
      <c r="C40" s="502"/>
      <c r="D40" s="502"/>
      <c r="E40" s="502"/>
      <c r="F40" s="503"/>
      <c r="G40" s="504"/>
      <c r="H40" s="505"/>
      <c r="I40" s="505"/>
      <c r="J40" s="505"/>
      <c r="K40" s="506"/>
      <c r="L40" s="506"/>
      <c r="M40" s="507"/>
      <c r="N40" s="505"/>
      <c r="O40" s="623"/>
      <c r="P40" s="623"/>
      <c r="Q40" s="623"/>
      <c r="R40" s="623"/>
      <c r="S40" s="623"/>
      <c r="T40" s="623"/>
      <c r="U40" s="623"/>
      <c r="V40" s="623"/>
      <c r="W40" s="623"/>
      <c r="X40" s="508"/>
    </row>
    <row r="41" spans="1:30" s="60" customFormat="1" ht="15.75" customHeight="1" x14ac:dyDescent="0.25">
      <c r="A41" s="501" t="s">
        <v>322</v>
      </c>
      <c r="B41" s="509"/>
      <c r="C41" s="510"/>
      <c r="D41" s="510" t="s">
        <v>44</v>
      </c>
      <c r="E41" s="510"/>
      <c r="F41" s="511">
        <f>F42+F43</f>
        <v>400</v>
      </c>
      <c r="G41" s="512">
        <f>SUM(G42:G43)</f>
        <v>108.6</v>
      </c>
      <c r="H41" s="513">
        <v>2.68</v>
      </c>
      <c r="I41" s="513">
        <f>H41+1.9</f>
        <v>4.58</v>
      </c>
      <c r="J41" s="514">
        <f>G41+(I41)</f>
        <v>113.17999999999999</v>
      </c>
      <c r="K41" s="281">
        <f>K42+K43</f>
        <v>1.18</v>
      </c>
      <c r="L41" s="281">
        <f>L42+L43</f>
        <v>70.697999999999993</v>
      </c>
      <c r="M41" s="281">
        <f>M42+M43</f>
        <v>71.878</v>
      </c>
      <c r="N41" s="514"/>
      <c r="O41" s="264"/>
      <c r="P41" s="263"/>
      <c r="Q41" s="545"/>
      <c r="R41" s="545"/>
      <c r="S41" s="620" t="s">
        <v>305</v>
      </c>
      <c r="T41" s="606" t="s">
        <v>323</v>
      </c>
      <c r="U41" s="606"/>
      <c r="V41" s="606" t="s">
        <v>324</v>
      </c>
      <c r="W41" s="606" t="s">
        <v>325</v>
      </c>
      <c r="X41" s="606"/>
    </row>
    <row r="42" spans="1:30" s="60" customFormat="1" ht="15" x14ac:dyDescent="0.25">
      <c r="A42" s="501" t="s">
        <v>12</v>
      </c>
      <c r="B42" s="510"/>
      <c r="C42" s="510"/>
      <c r="D42" s="510"/>
      <c r="E42" s="510"/>
      <c r="F42" s="515">
        <v>200</v>
      </c>
      <c r="G42" s="516">
        <v>44.8</v>
      </c>
      <c r="H42" s="513"/>
      <c r="I42" s="513"/>
      <c r="J42" s="514"/>
      <c r="K42" s="281">
        <v>1.18</v>
      </c>
      <c r="L42" s="281">
        <v>70.697999999999993</v>
      </c>
      <c r="M42" s="281">
        <f>K42+L42</f>
        <v>71.878</v>
      </c>
      <c r="N42" s="514">
        <f>J41</f>
        <v>113.17999999999999</v>
      </c>
      <c r="O42" s="264">
        <f>N42/F42*100</f>
        <v>56.589999999999996</v>
      </c>
      <c r="P42" s="281">
        <f>IF(G41&gt;(F42*1.05),0,(F42*1.05)-G41)</f>
        <v>101.4</v>
      </c>
      <c r="Q42" s="281">
        <f>IF(N42&gt;(F42*1.05),0,(F42*1.05)-N42)</f>
        <v>96.820000000000007</v>
      </c>
      <c r="R42" s="281">
        <f>IF(N42&gt;(F42*1.05),0,(F42*1.05)-N42)</f>
        <v>96.820000000000007</v>
      </c>
      <c r="S42" s="621"/>
      <c r="T42" s="607"/>
      <c r="U42" s="607"/>
      <c r="V42" s="607"/>
      <c r="W42" s="607"/>
      <c r="X42" s="607"/>
    </row>
    <row r="43" spans="1:30" s="60" customFormat="1" ht="15" x14ac:dyDescent="0.25">
      <c r="A43" s="501" t="s">
        <v>9</v>
      </c>
      <c r="B43" s="510"/>
      <c r="C43" s="510"/>
      <c r="D43" s="510"/>
      <c r="E43" s="510"/>
      <c r="F43" s="515">
        <v>200</v>
      </c>
      <c r="G43" s="516">
        <v>63.8</v>
      </c>
      <c r="H43" s="513"/>
      <c r="I43" s="513"/>
      <c r="J43" s="514"/>
      <c r="K43" s="281"/>
      <c r="L43" s="281"/>
      <c r="M43" s="281">
        <f>K43+L43</f>
        <v>0</v>
      </c>
      <c r="N43" s="514"/>
      <c r="O43" s="264"/>
      <c r="P43" s="283"/>
      <c r="Q43" s="284"/>
      <c r="R43" s="284"/>
      <c r="S43" s="622"/>
      <c r="T43" s="608"/>
      <c r="U43" s="608"/>
      <c r="V43" s="608"/>
      <c r="W43" s="608"/>
      <c r="X43" s="608"/>
    </row>
    <row r="44" spans="1:30" x14ac:dyDescent="0.25">
      <c r="A44" s="460" t="s">
        <v>326</v>
      </c>
      <c r="B44" s="461"/>
      <c r="C44" s="461"/>
      <c r="D44" s="461"/>
      <c r="E44" s="461"/>
      <c r="F44" s="461"/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  <c r="S44" s="285"/>
      <c r="T44" s="285"/>
      <c r="U44" s="285"/>
      <c r="V44" s="285"/>
      <c r="W44" s="285"/>
      <c r="X44" s="462"/>
      <c r="Y44" s="256"/>
      <c r="Z44" s="256"/>
      <c r="AA44" s="256"/>
      <c r="AB44" s="256"/>
      <c r="AC44" s="256"/>
    </row>
    <row r="45" spans="1:30" x14ac:dyDescent="0.25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69"/>
      <c r="T45" s="269"/>
      <c r="U45" s="269"/>
      <c r="V45" s="269"/>
      <c r="W45" s="269"/>
      <c r="X45" s="272"/>
      <c r="Y45" s="256"/>
      <c r="Z45" s="256"/>
      <c r="AA45" s="256"/>
      <c r="AB45" s="256"/>
      <c r="AC45" s="256"/>
    </row>
    <row r="46" spans="1:30" ht="15.75" customHeight="1" x14ac:dyDescent="0.25">
      <c r="A46" s="501" t="s">
        <v>327</v>
      </c>
      <c r="B46" s="273"/>
      <c r="C46" s="267"/>
      <c r="D46" s="267" t="s">
        <v>52</v>
      </c>
      <c r="E46" s="267"/>
      <c r="F46" s="274">
        <f>F47+F48</f>
        <v>40</v>
      </c>
      <c r="G46" s="298">
        <f>SUM(G47:G48)</f>
        <v>8.0969999999999995</v>
      </c>
      <c r="H46" s="276">
        <v>0</v>
      </c>
      <c r="I46" s="276">
        <f>H46</f>
        <v>0</v>
      </c>
      <c r="J46" s="21">
        <f>G46+(I46)</f>
        <v>8.0969999999999995</v>
      </c>
      <c r="K46" s="2">
        <f>K47+K48</f>
        <v>0</v>
      </c>
      <c r="L46" s="2">
        <f t="shared" ref="L46:M46" si="2">L47+L48</f>
        <v>22.509</v>
      </c>
      <c r="M46" s="2">
        <f t="shared" si="2"/>
        <v>22.509</v>
      </c>
      <c r="N46" s="1"/>
      <c r="O46" s="264"/>
      <c r="P46" s="263"/>
      <c r="Q46" s="545"/>
      <c r="R46" s="545"/>
      <c r="S46" s="606" t="s">
        <v>328</v>
      </c>
      <c r="T46" s="606" t="s">
        <v>329</v>
      </c>
      <c r="U46" s="606"/>
      <c r="V46" s="606" t="s">
        <v>330</v>
      </c>
      <c r="W46" s="606" t="s">
        <v>331</v>
      </c>
      <c r="X46" s="606"/>
      <c r="Y46" s="256"/>
      <c r="Z46" s="256"/>
      <c r="AA46" s="256"/>
      <c r="AB46" s="256"/>
      <c r="AC46" s="256"/>
    </row>
    <row r="47" spans="1:30" x14ac:dyDescent="0.25">
      <c r="A47" s="277" t="s">
        <v>12</v>
      </c>
      <c r="B47" s="278"/>
      <c r="C47" s="278"/>
      <c r="D47" s="278"/>
      <c r="E47" s="278"/>
      <c r="F47" s="279">
        <v>20</v>
      </c>
      <c r="G47" s="280"/>
      <c r="H47" s="276"/>
      <c r="I47" s="276"/>
      <c r="J47" s="21"/>
      <c r="K47" s="2">
        <v>0</v>
      </c>
      <c r="L47" s="2">
        <v>11.255000000000001</v>
      </c>
      <c r="M47" s="2">
        <v>11.255000000000001</v>
      </c>
      <c r="N47" s="1">
        <f>J46</f>
        <v>8.0969999999999995</v>
      </c>
      <c r="O47" s="264">
        <f>N47/F47*100</f>
        <v>40.484999999999999</v>
      </c>
      <c r="P47" s="281">
        <f>IF(G46&gt;(F47*1.05),0,(F47*1.05)-G46)</f>
        <v>12.903</v>
      </c>
      <c r="Q47" s="281">
        <f>IF(N47&gt;(F47*1.05),0,(F47*1.05)-N47)</f>
        <v>12.903</v>
      </c>
      <c r="R47" s="281">
        <f>IF(N47&gt;(F47*1.05),0,(F47*1.05)-N47)</f>
        <v>12.903</v>
      </c>
      <c r="S47" s="607"/>
      <c r="T47" s="607"/>
      <c r="U47" s="607"/>
      <c r="V47" s="607"/>
      <c r="W47" s="607"/>
      <c r="X47" s="607"/>
      <c r="Y47" s="256"/>
      <c r="Z47" s="256"/>
      <c r="AA47" s="256"/>
      <c r="AB47" s="256"/>
      <c r="AC47" s="256"/>
    </row>
    <row r="48" spans="1:30" x14ac:dyDescent="0.25">
      <c r="A48" s="277" t="s">
        <v>9</v>
      </c>
      <c r="B48" s="278"/>
      <c r="C48" s="278"/>
      <c r="D48" s="278"/>
      <c r="E48" s="278"/>
      <c r="F48" s="279">
        <v>20</v>
      </c>
      <c r="G48" s="280">
        <v>8.0969999999999995</v>
      </c>
      <c r="H48" s="276"/>
      <c r="I48" s="276"/>
      <c r="J48" s="21"/>
      <c r="K48" s="2">
        <v>0</v>
      </c>
      <c r="L48" s="2">
        <v>11.254</v>
      </c>
      <c r="M48" s="2">
        <v>11.254</v>
      </c>
      <c r="N48" s="1"/>
      <c r="O48" s="264"/>
      <c r="P48" s="283"/>
      <c r="Q48" s="284"/>
      <c r="R48" s="284"/>
      <c r="S48" s="608"/>
      <c r="T48" s="608"/>
      <c r="U48" s="608"/>
      <c r="V48" s="608"/>
      <c r="W48" s="608"/>
      <c r="X48" s="608"/>
      <c r="Y48" s="256"/>
      <c r="Z48" s="256"/>
      <c r="AA48" s="256"/>
      <c r="AB48" s="256"/>
      <c r="AC48" s="256"/>
    </row>
    <row r="49" spans="1:29" s="522" customFormat="1" x14ac:dyDescent="0.25">
      <c r="A49" s="517"/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  <c r="P49" s="518"/>
      <c r="Q49" s="518"/>
      <c r="R49" s="518"/>
      <c r="S49" s="519"/>
      <c r="T49" s="519"/>
      <c r="U49" s="519"/>
      <c r="V49" s="519"/>
      <c r="W49" s="519"/>
      <c r="X49" s="520"/>
      <c r="Y49" s="521"/>
      <c r="Z49" s="521"/>
      <c r="AA49" s="521"/>
      <c r="AB49" s="521"/>
      <c r="AC49" s="521"/>
    </row>
    <row r="50" spans="1:29" ht="15.75" x14ac:dyDescent="0.25">
      <c r="A50" s="501" t="s">
        <v>332</v>
      </c>
      <c r="B50" s="273"/>
      <c r="C50" s="267"/>
      <c r="D50" s="267" t="s">
        <v>104</v>
      </c>
      <c r="E50" s="267"/>
      <c r="F50" s="274">
        <f>F51+F52</f>
        <v>65</v>
      </c>
      <c r="G50" s="298">
        <f>SUM(G51:G52)</f>
        <v>39.57</v>
      </c>
      <c r="H50" s="276">
        <f>0.542+0.04+0.3+0.33</f>
        <v>1.2120000000000002</v>
      </c>
      <c r="I50" s="276">
        <f>H50</f>
        <v>1.2120000000000002</v>
      </c>
      <c r="J50" s="230">
        <f>G50+(I50)</f>
        <v>40.782000000000004</v>
      </c>
      <c r="K50" s="2">
        <v>1.33</v>
      </c>
      <c r="L50" s="2">
        <f t="shared" ref="L50:M50" si="3">L51+L52</f>
        <v>17.409999999999997</v>
      </c>
      <c r="M50" s="2">
        <f t="shared" si="3"/>
        <v>23.222999999999999</v>
      </c>
      <c r="N50" s="1"/>
      <c r="O50" s="264"/>
      <c r="P50" s="263"/>
      <c r="Q50" s="545"/>
      <c r="R50" s="545"/>
      <c r="S50" s="606" t="s">
        <v>328</v>
      </c>
      <c r="T50" s="606" t="s">
        <v>333</v>
      </c>
      <c r="U50" s="606"/>
      <c r="V50" s="606"/>
      <c r="W50" s="606"/>
      <c r="X50" s="606"/>
      <c r="Y50" s="256"/>
      <c r="Z50" s="256"/>
      <c r="AA50" s="256"/>
      <c r="AB50" s="256"/>
      <c r="AC50" s="256"/>
    </row>
    <row r="51" spans="1:29" x14ac:dyDescent="0.25">
      <c r="A51" s="277" t="s">
        <v>12</v>
      </c>
      <c r="B51" s="278"/>
      <c r="C51" s="278"/>
      <c r="D51" s="278"/>
      <c r="E51" s="278"/>
      <c r="F51" s="279">
        <v>40</v>
      </c>
      <c r="G51" s="280">
        <v>15.25</v>
      </c>
      <c r="H51" s="276"/>
      <c r="I51" s="276"/>
      <c r="J51" s="21"/>
      <c r="K51" s="2">
        <v>0</v>
      </c>
      <c r="L51" s="2">
        <v>0</v>
      </c>
      <c r="M51" s="20">
        <v>4.17</v>
      </c>
      <c r="N51" s="1">
        <f>J50</f>
        <v>40.782000000000004</v>
      </c>
      <c r="O51" s="264">
        <f>N51/F51*100</f>
        <v>101.95500000000001</v>
      </c>
      <c r="P51" s="281">
        <f>IF(G50&gt;(F51*1.05),0,(F51*1.05)-G50)</f>
        <v>2.4299999999999997</v>
      </c>
      <c r="Q51" s="281">
        <f>IF(N51&gt;(F51*1.05),0,(F51*1.05)-N51)</f>
        <v>1.2179999999999964</v>
      </c>
      <c r="R51" s="281">
        <f>IF(N51&gt;(F51*1.05),0,(F51*1.05)-N51)</f>
        <v>1.2179999999999964</v>
      </c>
      <c r="S51" s="607"/>
      <c r="T51" s="607"/>
      <c r="U51" s="607"/>
      <c r="V51" s="607"/>
      <c r="W51" s="607"/>
      <c r="X51" s="607"/>
      <c r="Y51" s="256"/>
      <c r="Z51" s="256"/>
      <c r="AA51" s="256"/>
      <c r="AB51" s="256"/>
      <c r="AC51" s="256"/>
    </row>
    <row r="52" spans="1:29" x14ac:dyDescent="0.25">
      <c r="A52" s="277" t="s">
        <v>9</v>
      </c>
      <c r="B52" s="278"/>
      <c r="C52" s="278"/>
      <c r="D52" s="278"/>
      <c r="E52" s="278"/>
      <c r="F52" s="279">
        <v>25</v>
      </c>
      <c r="G52" s="280">
        <v>24.32</v>
      </c>
      <c r="H52" s="276">
        <v>0.54200000000000004</v>
      </c>
      <c r="I52" s="276"/>
      <c r="J52" s="1"/>
      <c r="K52" s="2">
        <f>1.333+0.015+0.03+0.25+0.015</f>
        <v>1.6429999999999998</v>
      </c>
      <c r="L52" s="2">
        <f>0.33+17.08</f>
        <v>17.409999999999997</v>
      </c>
      <c r="M52" s="2">
        <f>L52+K52</f>
        <v>19.052999999999997</v>
      </c>
      <c r="N52" s="1"/>
      <c r="O52" s="264"/>
      <c r="P52" s="283"/>
      <c r="Q52" s="284"/>
      <c r="R52" s="284"/>
      <c r="S52" s="608"/>
      <c r="T52" s="608"/>
      <c r="U52" s="608"/>
      <c r="V52" s="608"/>
      <c r="W52" s="608"/>
      <c r="X52" s="608"/>
      <c r="Y52" s="256"/>
      <c r="Z52" s="256"/>
      <c r="AA52" s="256"/>
      <c r="AB52" s="256"/>
      <c r="AC52" s="256"/>
    </row>
    <row r="53" spans="1:29" x14ac:dyDescent="0.25">
      <c r="A53" s="460" t="s">
        <v>334</v>
      </c>
      <c r="B53" s="461"/>
      <c r="C53" s="461"/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285"/>
      <c r="T53" s="285"/>
      <c r="U53" s="285"/>
      <c r="V53" s="285"/>
      <c r="W53" s="285"/>
      <c r="X53" s="462"/>
      <c r="Y53" s="256"/>
      <c r="Z53" s="256"/>
      <c r="AA53" s="256"/>
      <c r="AB53" s="256"/>
      <c r="AC53" s="256"/>
    </row>
    <row r="54" spans="1:29" x14ac:dyDescent="0.25">
      <c r="A54" s="270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69"/>
      <c r="T54" s="269"/>
      <c r="U54" s="269"/>
      <c r="V54" s="269"/>
      <c r="W54" s="269"/>
      <c r="X54" s="272"/>
      <c r="Y54" s="256"/>
      <c r="Z54" s="256"/>
      <c r="AA54" s="256"/>
      <c r="AB54" s="256"/>
      <c r="AC54" s="256"/>
    </row>
    <row r="55" spans="1:29" ht="15.75" customHeight="1" x14ac:dyDescent="0.25">
      <c r="A55" s="501" t="s">
        <v>335</v>
      </c>
      <c r="B55" s="273"/>
      <c r="C55" s="267"/>
      <c r="D55" s="267"/>
      <c r="E55" s="267" t="s">
        <v>336</v>
      </c>
      <c r="F55" s="274">
        <f>F56+F57</f>
        <v>3.2</v>
      </c>
      <c r="G55" s="298">
        <f>SUM(G56:G57)</f>
        <v>0.64</v>
      </c>
      <c r="H55" s="276">
        <v>0</v>
      </c>
      <c r="I55" s="276">
        <f>H55</f>
        <v>0</v>
      </c>
      <c r="J55" s="21">
        <f>G55+(I55)</f>
        <v>0.64</v>
      </c>
      <c r="K55" s="2">
        <f>K56+K57</f>
        <v>0.5</v>
      </c>
      <c r="L55" s="2">
        <f t="shared" ref="L55:M55" si="4">L56+L57</f>
        <v>1.4</v>
      </c>
      <c r="M55" s="2">
        <f t="shared" si="4"/>
        <v>1.9</v>
      </c>
      <c r="N55" s="1"/>
      <c r="O55" s="264"/>
      <c r="P55" s="263"/>
      <c r="Q55" s="545"/>
      <c r="R55" s="545"/>
      <c r="S55" s="606" t="s">
        <v>328</v>
      </c>
      <c r="T55" s="606"/>
      <c r="U55" s="606"/>
      <c r="V55" s="606"/>
      <c r="W55" s="606"/>
      <c r="X55" s="606"/>
      <c r="Y55" s="256"/>
      <c r="Z55" s="256"/>
      <c r="AA55" s="256"/>
      <c r="AB55" s="256"/>
      <c r="AC55" s="256"/>
    </row>
    <row r="56" spans="1:29" x14ac:dyDescent="0.25">
      <c r="A56" s="277" t="s">
        <v>12</v>
      </c>
      <c r="B56" s="278"/>
      <c r="C56" s="278"/>
      <c r="D56" s="278"/>
      <c r="E56" s="278"/>
      <c r="F56" s="279">
        <v>1.6</v>
      </c>
      <c r="G56" s="280">
        <v>0.33</v>
      </c>
      <c r="H56" s="276"/>
      <c r="I56" s="276"/>
      <c r="J56" s="21"/>
      <c r="K56" s="2">
        <v>0</v>
      </c>
      <c r="L56" s="2">
        <v>1.4</v>
      </c>
      <c r="M56" s="2">
        <f>L56+K56</f>
        <v>1.4</v>
      </c>
      <c r="N56" s="1">
        <f>J55</f>
        <v>0.64</v>
      </c>
      <c r="O56" s="264">
        <f>N56/F56*100</f>
        <v>40</v>
      </c>
      <c r="P56" s="281">
        <f>IF(G55&gt;(F56*1.05),0,(F56*1.05)-G55)</f>
        <v>1.04</v>
      </c>
      <c r="Q56" s="281">
        <f>IF(N56&gt;(F56*1.05),0,(F56*1.05)-N56)</f>
        <v>1.04</v>
      </c>
      <c r="R56" s="281">
        <f>IF(N56&gt;(F56*1.05),0,(F56*1.05)-N56)</f>
        <v>1.04</v>
      </c>
      <c r="S56" s="607"/>
      <c r="T56" s="607"/>
      <c r="U56" s="607"/>
      <c r="V56" s="607"/>
      <c r="W56" s="607"/>
      <c r="X56" s="607"/>
      <c r="Y56" s="256"/>
      <c r="Z56" s="256"/>
      <c r="AA56" s="256"/>
      <c r="AB56" s="256"/>
      <c r="AC56" s="256"/>
    </row>
    <row r="57" spans="1:29" x14ac:dyDescent="0.25">
      <c r="A57" s="277" t="s">
        <v>9</v>
      </c>
      <c r="B57" s="278"/>
      <c r="C57" s="278"/>
      <c r="D57" s="278"/>
      <c r="E57" s="278"/>
      <c r="F57" s="279">
        <v>1.6</v>
      </c>
      <c r="G57" s="280">
        <v>0.31</v>
      </c>
      <c r="H57" s="276"/>
      <c r="I57" s="276"/>
      <c r="J57" s="21"/>
      <c r="K57" s="2">
        <v>0.5</v>
      </c>
      <c r="L57" s="2">
        <v>0</v>
      </c>
      <c r="M57" s="2">
        <f>L57+K57</f>
        <v>0.5</v>
      </c>
      <c r="N57" s="1"/>
      <c r="O57" s="264"/>
      <c r="P57" s="283"/>
      <c r="Q57" s="284"/>
      <c r="R57" s="284"/>
      <c r="S57" s="608"/>
      <c r="T57" s="608"/>
      <c r="U57" s="608"/>
      <c r="V57" s="608"/>
      <c r="W57" s="608"/>
      <c r="X57" s="608"/>
      <c r="Y57" s="256"/>
      <c r="Z57" s="256"/>
      <c r="AA57" s="256"/>
      <c r="AB57" s="256"/>
      <c r="AC57" s="256"/>
    </row>
    <row r="58" spans="1:29" s="522" customFormat="1" x14ac:dyDescent="0.25">
      <c r="A58" s="517"/>
      <c r="B58" s="518"/>
      <c r="C58" s="518"/>
      <c r="D58" s="518"/>
      <c r="E58" s="518"/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9"/>
      <c r="T58" s="519"/>
      <c r="U58" s="519"/>
      <c r="V58" s="519"/>
      <c r="W58" s="519"/>
      <c r="X58" s="520"/>
      <c r="Y58" s="521"/>
      <c r="Z58" s="521"/>
      <c r="AA58" s="521"/>
      <c r="AB58" s="521"/>
      <c r="AC58" s="521"/>
    </row>
    <row r="59" spans="1:29" ht="15.75" x14ac:dyDescent="0.25">
      <c r="A59" s="501" t="s">
        <v>337</v>
      </c>
      <c r="B59" s="273"/>
      <c r="C59" s="267"/>
      <c r="D59" s="267" t="s">
        <v>52</v>
      </c>
      <c r="E59" s="267"/>
      <c r="F59" s="274">
        <f>F60+F61</f>
        <v>50</v>
      </c>
      <c r="G59" s="298">
        <f>SUM(G60:G61)</f>
        <v>4.5999999999999999E-2</v>
      </c>
      <c r="H59" s="276">
        <v>11.981</v>
      </c>
      <c r="I59" s="276">
        <f>H59</f>
        <v>11.981</v>
      </c>
      <c r="J59" s="230">
        <f>G59+(I59)</f>
        <v>12.026999999999999</v>
      </c>
      <c r="K59" s="2">
        <f>SUM(K60:K61)</f>
        <v>2.383</v>
      </c>
      <c r="L59" s="2">
        <f t="shared" ref="L59:M59" si="5">L60+L61</f>
        <v>12.56</v>
      </c>
      <c r="M59" s="2">
        <f t="shared" si="5"/>
        <v>14.943000000000001</v>
      </c>
      <c r="N59" s="1"/>
      <c r="O59" s="264"/>
      <c r="P59" s="263"/>
      <c r="Q59" s="545"/>
      <c r="R59" s="545"/>
      <c r="S59" s="606" t="s">
        <v>305</v>
      </c>
      <c r="T59" s="606"/>
      <c r="U59" s="606"/>
      <c r="V59" s="606"/>
      <c r="W59" s="606"/>
      <c r="X59" s="606"/>
      <c r="Y59" s="256"/>
      <c r="Z59" s="256"/>
      <c r="AA59" s="256"/>
      <c r="AB59" s="256"/>
      <c r="AC59" s="256"/>
    </row>
    <row r="60" spans="1:29" x14ac:dyDescent="0.25">
      <c r="A60" s="277" t="s">
        <v>12</v>
      </c>
      <c r="B60" s="278"/>
      <c r="C60" s="278"/>
      <c r="D60" s="278"/>
      <c r="E60" s="278"/>
      <c r="F60" s="279">
        <v>25</v>
      </c>
      <c r="G60" s="280">
        <v>2.8000000000000001E-2</v>
      </c>
      <c r="H60" s="276"/>
      <c r="I60" s="276"/>
      <c r="J60" s="21"/>
      <c r="K60" s="2">
        <f>1.962+0.114+0.008+0.194+0.045+0.035+0.025</f>
        <v>2.383</v>
      </c>
      <c r="L60" s="2">
        <v>12.56</v>
      </c>
      <c r="M60" s="2">
        <f>K60+L60</f>
        <v>14.943000000000001</v>
      </c>
      <c r="N60" s="1">
        <f>J59</f>
        <v>12.026999999999999</v>
      </c>
      <c r="O60" s="264">
        <f>N60/F60*100</f>
        <v>48.107999999999997</v>
      </c>
      <c r="P60" s="281">
        <f>IF(G59&gt;(F60*1.05),0,(F60*1.05)-G59)</f>
        <v>26.204000000000001</v>
      </c>
      <c r="Q60" s="281">
        <f>IF(N60&gt;(F60*1.05),0,(F60*1.05)-N60)</f>
        <v>14.223000000000001</v>
      </c>
      <c r="R60" s="281">
        <f>IF(N60&gt;(F60*1.05),0,(F60*1.05)-N60)</f>
        <v>14.223000000000001</v>
      </c>
      <c r="S60" s="607"/>
      <c r="T60" s="607"/>
      <c r="U60" s="607"/>
      <c r="V60" s="607"/>
      <c r="W60" s="607"/>
      <c r="X60" s="607"/>
      <c r="Y60" s="256"/>
      <c r="Z60" s="256"/>
      <c r="AA60" s="256"/>
      <c r="AB60" s="256"/>
      <c r="AC60" s="256"/>
    </row>
    <row r="61" spans="1:29" x14ac:dyDescent="0.25">
      <c r="A61" s="277" t="s">
        <v>9</v>
      </c>
      <c r="B61" s="278"/>
      <c r="C61" s="278"/>
      <c r="D61" s="278"/>
      <c r="E61" s="278"/>
      <c r="F61" s="279">
        <v>25</v>
      </c>
      <c r="G61" s="280">
        <v>1.7999999999999999E-2</v>
      </c>
      <c r="H61" s="276"/>
      <c r="I61" s="276"/>
      <c r="J61" s="1"/>
      <c r="K61" s="2">
        <v>0</v>
      </c>
      <c r="L61" s="2">
        <v>0</v>
      </c>
      <c r="M61" s="2">
        <f>L61+K61</f>
        <v>0</v>
      </c>
      <c r="N61" s="1"/>
      <c r="O61" s="264"/>
      <c r="P61" s="283"/>
      <c r="Q61" s="284"/>
      <c r="R61" s="284"/>
      <c r="S61" s="608"/>
      <c r="T61" s="608"/>
      <c r="U61" s="608"/>
      <c r="V61" s="608"/>
      <c r="W61" s="608"/>
      <c r="X61" s="608"/>
      <c r="Y61" s="256"/>
      <c r="Z61" s="256"/>
      <c r="AA61" s="256"/>
      <c r="AB61" s="256"/>
      <c r="AC61" s="256"/>
    </row>
    <row r="62" spans="1:29" s="522" customFormat="1" x14ac:dyDescent="0.25">
      <c r="A62" s="517"/>
      <c r="B62" s="518"/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519"/>
      <c r="T62" s="519"/>
      <c r="U62" s="519"/>
      <c r="V62" s="519"/>
      <c r="W62" s="519"/>
      <c r="X62" s="520"/>
      <c r="Y62" s="521"/>
      <c r="Z62" s="521"/>
      <c r="AA62" s="521"/>
      <c r="AB62" s="521"/>
      <c r="AC62" s="521"/>
    </row>
    <row r="63" spans="1:29" ht="15.75" x14ac:dyDescent="0.25">
      <c r="A63" s="501" t="s">
        <v>338</v>
      </c>
      <c r="B63" s="273"/>
      <c r="C63" s="267"/>
      <c r="D63" s="267"/>
      <c r="E63" s="267" t="s">
        <v>63</v>
      </c>
      <c r="F63" s="274">
        <f>F64+F65</f>
        <v>32</v>
      </c>
      <c r="G63" s="298">
        <f>SUM(G64:G65)</f>
        <v>0.09</v>
      </c>
      <c r="H63" s="276">
        <v>0</v>
      </c>
      <c r="I63" s="276">
        <f>H63</f>
        <v>0</v>
      </c>
      <c r="J63" s="230">
        <f>G63+(I63)</f>
        <v>0.09</v>
      </c>
      <c r="K63" s="2">
        <v>1.962</v>
      </c>
      <c r="L63" s="2">
        <f t="shared" ref="L63:M63" si="6">L64+L65</f>
        <v>14</v>
      </c>
      <c r="M63" s="2">
        <f t="shared" si="6"/>
        <v>14</v>
      </c>
      <c r="N63" s="1"/>
      <c r="O63" s="264"/>
      <c r="P63" s="263"/>
      <c r="Q63" s="545"/>
      <c r="R63" s="545"/>
      <c r="S63" s="606" t="s">
        <v>305</v>
      </c>
      <c r="T63" s="606"/>
      <c r="U63" s="606"/>
      <c r="V63" s="606"/>
      <c r="W63" s="606"/>
      <c r="X63" s="606"/>
      <c r="Y63" s="256"/>
      <c r="Z63" s="256"/>
      <c r="AA63" s="256"/>
      <c r="AB63" s="256"/>
      <c r="AC63" s="256"/>
    </row>
    <row r="64" spans="1:29" x14ac:dyDescent="0.25">
      <c r="A64" s="277" t="s">
        <v>12</v>
      </c>
      <c r="B64" s="278"/>
      <c r="C64" s="278"/>
      <c r="D64" s="278"/>
      <c r="E64" s="278"/>
      <c r="F64" s="279">
        <v>16</v>
      </c>
      <c r="G64" s="280">
        <v>0</v>
      </c>
      <c r="H64" s="276"/>
      <c r="I64" s="276"/>
      <c r="J64" s="21"/>
      <c r="K64" s="2">
        <v>0</v>
      </c>
      <c r="L64" s="2">
        <v>14</v>
      </c>
      <c r="M64" s="2">
        <f>K64+L64</f>
        <v>14</v>
      </c>
      <c r="N64" s="1">
        <f>J63</f>
        <v>0.09</v>
      </c>
      <c r="O64" s="264">
        <f>N64/F64*100</f>
        <v>0.5625</v>
      </c>
      <c r="P64" s="281">
        <f>IF(G63&gt;(F64*1.05),0,(F64*1.05)-G63)</f>
        <v>16.71</v>
      </c>
      <c r="Q64" s="281">
        <f>IF(N64&gt;(F64*1.05),0,(F64*1.05)-N64)</f>
        <v>16.71</v>
      </c>
      <c r="R64" s="281">
        <f>IF(N64&gt;(F64*1.05),0,(F64*1.05)-N64)</f>
        <v>16.71</v>
      </c>
      <c r="S64" s="607"/>
      <c r="T64" s="607"/>
      <c r="U64" s="607"/>
      <c r="V64" s="607"/>
      <c r="W64" s="607"/>
      <c r="X64" s="607"/>
      <c r="Y64" s="256"/>
      <c r="Z64" s="256"/>
      <c r="AA64" s="256"/>
      <c r="AB64" s="256"/>
      <c r="AC64" s="256"/>
    </row>
    <row r="65" spans="1:29" x14ac:dyDescent="0.25">
      <c r="A65" s="277" t="s">
        <v>9</v>
      </c>
      <c r="B65" s="278"/>
      <c r="C65" s="278"/>
      <c r="D65" s="278"/>
      <c r="E65" s="278"/>
      <c r="F65" s="279">
        <v>16</v>
      </c>
      <c r="G65" s="280">
        <v>0.09</v>
      </c>
      <c r="H65" s="276"/>
      <c r="I65" s="276"/>
      <c r="J65" s="1"/>
      <c r="K65" s="2">
        <v>0</v>
      </c>
      <c r="L65" s="2">
        <v>0</v>
      </c>
      <c r="M65" s="2">
        <f>L65+K65</f>
        <v>0</v>
      </c>
      <c r="N65" s="1"/>
      <c r="O65" s="264"/>
      <c r="P65" s="283"/>
      <c r="Q65" s="284"/>
      <c r="R65" s="284"/>
      <c r="S65" s="608"/>
      <c r="T65" s="608"/>
      <c r="U65" s="608"/>
      <c r="V65" s="608"/>
      <c r="W65" s="608"/>
      <c r="X65" s="608"/>
      <c r="Y65" s="256"/>
      <c r="Z65" s="256"/>
      <c r="AA65" s="256"/>
      <c r="AB65" s="256"/>
      <c r="AC65" s="256"/>
    </row>
    <row r="66" spans="1:29" s="507" customFormat="1" ht="14.25" customHeight="1" x14ac:dyDescent="0.25">
      <c r="A66" s="544"/>
      <c r="B66" s="544"/>
      <c r="C66" s="502"/>
      <c r="D66" s="502"/>
      <c r="E66" s="502"/>
      <c r="F66" s="503"/>
      <c r="G66" s="504"/>
      <c r="H66" s="505"/>
      <c r="I66" s="505"/>
      <c r="J66" s="505"/>
      <c r="K66" s="506"/>
      <c r="L66" s="506"/>
      <c r="M66" s="506"/>
      <c r="N66" s="505"/>
      <c r="O66" s="623"/>
      <c r="P66" s="623"/>
      <c r="Q66" s="623"/>
      <c r="R66" s="623"/>
      <c r="S66" s="623"/>
      <c r="T66" s="623"/>
      <c r="U66" s="623"/>
      <c r="V66" s="623"/>
      <c r="W66" s="623"/>
      <c r="X66" s="508"/>
    </row>
    <row r="75" spans="1:29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9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9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9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9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9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</sheetData>
  <mergeCells count="75">
    <mergeCell ref="X63:X65"/>
    <mergeCell ref="O66:W66"/>
    <mergeCell ref="S63:S65"/>
    <mergeCell ref="T63:T65"/>
    <mergeCell ref="U63:U65"/>
    <mergeCell ref="V63:V65"/>
    <mergeCell ref="W63:W65"/>
    <mergeCell ref="W50:W52"/>
    <mergeCell ref="X50:X52"/>
    <mergeCell ref="S55:S57"/>
    <mergeCell ref="T55:T57"/>
    <mergeCell ref="U55:U57"/>
    <mergeCell ref="V55:V57"/>
    <mergeCell ref="W55:W57"/>
    <mergeCell ref="X55:X57"/>
    <mergeCell ref="X41:X43"/>
    <mergeCell ref="S46:S48"/>
    <mergeCell ref="T46:T48"/>
    <mergeCell ref="U46:U48"/>
    <mergeCell ref="V46:V48"/>
    <mergeCell ref="W46:W48"/>
    <mergeCell ref="X46:X48"/>
    <mergeCell ref="X29:X31"/>
    <mergeCell ref="S33:S35"/>
    <mergeCell ref="T33:T35"/>
    <mergeCell ref="U33:U35"/>
    <mergeCell ref="V33:V35"/>
    <mergeCell ref="W33:W35"/>
    <mergeCell ref="X33:X35"/>
    <mergeCell ref="S29:S31"/>
    <mergeCell ref="T29:T31"/>
    <mergeCell ref="U29:U31"/>
    <mergeCell ref="V29:V31"/>
    <mergeCell ref="W29:W31"/>
    <mergeCell ref="W18:W21"/>
    <mergeCell ref="X18:X21"/>
    <mergeCell ref="M19:M21"/>
    <mergeCell ref="S25:S27"/>
    <mergeCell ref="T25:T27"/>
    <mergeCell ref="U25:U27"/>
    <mergeCell ref="V25:V27"/>
    <mergeCell ref="W25:W27"/>
    <mergeCell ref="X25:X27"/>
    <mergeCell ref="A17:R17"/>
    <mergeCell ref="S18:S21"/>
    <mergeCell ref="T18:T21"/>
    <mergeCell ref="U18:U21"/>
    <mergeCell ref="V18:V21"/>
    <mergeCell ref="S59:S61"/>
    <mergeCell ref="T59:T61"/>
    <mergeCell ref="U59:U61"/>
    <mergeCell ref="V59:V61"/>
    <mergeCell ref="W59:W61"/>
    <mergeCell ref="X59:X61"/>
    <mergeCell ref="S50:S52"/>
    <mergeCell ref="T50:T52"/>
    <mergeCell ref="U50:U52"/>
    <mergeCell ref="V50:V52"/>
    <mergeCell ref="S37:S39"/>
    <mergeCell ref="T37:T39"/>
    <mergeCell ref="U37:U39"/>
    <mergeCell ref="V37:V39"/>
    <mergeCell ref="W37:W39"/>
    <mergeCell ref="X37:X39"/>
    <mergeCell ref="O40:W40"/>
    <mergeCell ref="S41:S43"/>
    <mergeCell ref="T41:T43"/>
    <mergeCell ref="U41:U43"/>
    <mergeCell ref="V41:V43"/>
    <mergeCell ref="W41:W43"/>
    <mergeCell ref="A12:X12"/>
    <mergeCell ref="S13:U13"/>
    <mergeCell ref="V13:W13"/>
    <mergeCell ref="N14:O14"/>
    <mergeCell ref="V9:X9"/>
  </mergeCells>
  <conditionalFormatting sqref="Q18:R21 P14:R16">
    <cfRule type="expression" dxfId="101" priority="50" stopIfTrue="1">
      <formula>AND(P14&lt;&gt;"",OR(P14&lt;=0,P14="-"))</formula>
    </cfRule>
  </conditionalFormatting>
  <conditionalFormatting sqref="P70:R64413 P67:R67">
    <cfRule type="expression" dxfId="99" priority="51" stopIfTrue="1">
      <formula>AND(P67&lt;&gt;"",OR(P67=0,P67="-"))</formula>
    </cfRule>
  </conditionalFormatting>
  <conditionalFormatting sqref="R38">
    <cfRule type="expression" dxfId="97" priority="46" stopIfTrue="1">
      <formula>AND(R38&lt;&gt;"",OR(R38&lt;=0,R38="-"))</formula>
    </cfRule>
  </conditionalFormatting>
  <conditionalFormatting sqref="P37:R37 P39:R39">
    <cfRule type="expression" dxfId="95" priority="49" stopIfTrue="1">
      <formula>AND(P37&lt;&gt;"",OR(P37&lt;=0,P37="-"))</formula>
    </cfRule>
  </conditionalFormatting>
  <conditionalFormatting sqref="P38">
    <cfRule type="expression" dxfId="93" priority="48" stopIfTrue="1">
      <formula>AND(P38&lt;&gt;"",OR(P38&lt;=0,P38="-"))</formula>
    </cfRule>
  </conditionalFormatting>
  <conditionalFormatting sqref="Q38">
    <cfRule type="expression" dxfId="91" priority="47" stopIfTrue="1">
      <formula>AND(Q38&lt;&gt;"",OR(Q38&lt;=0,Q38="-"))</formula>
    </cfRule>
  </conditionalFormatting>
  <conditionalFormatting sqref="P18:P21">
    <cfRule type="expression" dxfId="89" priority="45" stopIfTrue="1">
      <formula>AND(P18&lt;&gt;"",OR(P18&lt;=0,P18="-"))</formula>
    </cfRule>
  </conditionalFormatting>
  <conditionalFormatting sqref="P26">
    <cfRule type="expression" dxfId="87" priority="43" stopIfTrue="1">
      <formula>AND(P26&lt;&gt;"",OR(P26&lt;=0,P26="-"))</formula>
    </cfRule>
  </conditionalFormatting>
  <conditionalFormatting sqref="R26">
    <cfRule type="expression" dxfId="85" priority="42" stopIfTrue="1">
      <formula>AND(R26&lt;&gt;"",OR(R26&lt;=0,R26="-"))</formula>
    </cfRule>
  </conditionalFormatting>
  <conditionalFormatting sqref="P34">
    <cfRule type="expression" dxfId="83" priority="41" stopIfTrue="1">
      <formula>AND(P34&lt;&gt;"",OR(P34&lt;=0,P34="-"))</formula>
    </cfRule>
  </conditionalFormatting>
  <conditionalFormatting sqref="R34">
    <cfRule type="expression" dxfId="81" priority="40" stopIfTrue="1">
      <formula>AND(R34&lt;&gt;"",OR(R34&lt;=0,R34="-"))</formula>
    </cfRule>
  </conditionalFormatting>
  <conditionalFormatting sqref="S25">
    <cfRule type="expression" dxfId="79" priority="39" stopIfTrue="1">
      <formula>AND(S25&lt;&gt;"",OR(S25&lt;=0,S25="-"))</formula>
    </cfRule>
  </conditionalFormatting>
  <conditionalFormatting sqref="T25">
    <cfRule type="expression" dxfId="77" priority="38" stopIfTrue="1">
      <formula>AND(T25&lt;&gt;"",OR(T25&lt;=0,T25="-"))</formula>
    </cfRule>
  </conditionalFormatting>
  <conditionalFormatting sqref="U25">
    <cfRule type="expression" dxfId="75" priority="37" stopIfTrue="1">
      <formula>AND(U25&lt;&gt;"",OR(U25&lt;=0,U25="-"))</formula>
    </cfRule>
  </conditionalFormatting>
  <conditionalFormatting sqref="V25:W25">
    <cfRule type="expression" dxfId="73" priority="36" stopIfTrue="1">
      <formula>AND(V25&lt;&gt;"",OR(V25&lt;=0,V25="-"))</formula>
    </cfRule>
  </conditionalFormatting>
  <conditionalFormatting sqref="S33">
    <cfRule type="expression" dxfId="71" priority="35" stopIfTrue="1">
      <formula>AND(S33&lt;&gt;"",OR(S33&lt;=0,S33="-"))</formula>
    </cfRule>
  </conditionalFormatting>
  <conditionalFormatting sqref="T33">
    <cfRule type="expression" dxfId="69" priority="34" stopIfTrue="1">
      <formula>AND(T33&lt;&gt;"",OR(T33&lt;=0,T33="-"))</formula>
    </cfRule>
  </conditionalFormatting>
  <conditionalFormatting sqref="U33">
    <cfRule type="expression" dxfId="67" priority="33" stopIfTrue="1">
      <formula>AND(U33&lt;&gt;"",OR(U33&lt;=0,U33="-"))</formula>
    </cfRule>
  </conditionalFormatting>
  <conditionalFormatting sqref="V33:W33">
    <cfRule type="expression" dxfId="65" priority="32" stopIfTrue="1">
      <formula>AND(V33&lt;&gt;"",OR(V33&lt;=0,V33="-"))</formula>
    </cfRule>
  </conditionalFormatting>
  <conditionalFormatting sqref="P25:R25 P33:R33 P27:R28 P35:R35">
    <cfRule type="expression" dxfId="63" priority="44" stopIfTrue="1">
      <formula>AND(P25&lt;&gt;"",OR(P25&lt;=0,P25="-"))</formula>
    </cfRule>
  </conditionalFormatting>
  <conditionalFormatting sqref="R51">
    <cfRule type="expression" dxfId="61" priority="28" stopIfTrue="1">
      <formula>AND(R51&lt;&gt;"",OR(R51&lt;=0,R51="-"))</formula>
    </cfRule>
  </conditionalFormatting>
  <conditionalFormatting sqref="P50:R50 P52:R52">
    <cfRule type="expression" dxfId="59" priority="31" stopIfTrue="1">
      <formula>AND(P50&lt;&gt;"",OR(P50&lt;=0,P50="-"))</formula>
    </cfRule>
  </conditionalFormatting>
  <conditionalFormatting sqref="P51">
    <cfRule type="expression" dxfId="57" priority="30" stopIfTrue="1">
      <formula>AND(P51&lt;&gt;"",OR(P51&lt;=0,P51="-"))</formula>
    </cfRule>
  </conditionalFormatting>
  <conditionalFormatting sqref="Q51">
    <cfRule type="expression" dxfId="55" priority="29" stopIfTrue="1">
      <formula>AND(Q51&lt;&gt;"",OR(Q51&lt;=0,Q51="-"))</formula>
    </cfRule>
  </conditionalFormatting>
  <conditionalFormatting sqref="Q34">
    <cfRule type="expression" dxfId="53" priority="27" stopIfTrue="1">
      <formula>AND(Q34&lt;&gt;"",OR(Q34&lt;=0,Q34="-"))</formula>
    </cfRule>
  </conditionalFormatting>
  <conditionalFormatting sqref="Q26">
    <cfRule type="expression" dxfId="51" priority="26" stopIfTrue="1">
      <formula>AND(Q26&lt;&gt;"",OR(Q26&lt;=0,Q26="-"))</formula>
    </cfRule>
  </conditionalFormatting>
  <conditionalFormatting sqref="P29:R29 P31:R31">
    <cfRule type="expression" dxfId="49" priority="25" stopIfTrue="1">
      <formula>AND(P29&lt;&gt;"",OR(P29&lt;=0,P29="-"))</formula>
    </cfRule>
  </conditionalFormatting>
  <conditionalFormatting sqref="P30">
    <cfRule type="expression" dxfId="47" priority="24" stopIfTrue="1">
      <formula>AND(P30&lt;&gt;"",OR(P30&lt;=0,P30="-"))</formula>
    </cfRule>
  </conditionalFormatting>
  <conditionalFormatting sqref="R30">
    <cfRule type="expression" dxfId="45" priority="22" stopIfTrue="1">
      <formula>AND(R30&lt;&gt;"",OR(R30&lt;=0,R30="-"))</formula>
    </cfRule>
  </conditionalFormatting>
  <conditionalFormatting sqref="Q30">
    <cfRule type="expression" dxfId="43" priority="23" stopIfTrue="1">
      <formula>AND(Q30&lt;&gt;"",OR(Q30&lt;=0,Q30="-"))</formula>
    </cfRule>
  </conditionalFormatting>
  <conditionalFormatting sqref="R42">
    <cfRule type="expression" dxfId="41" priority="18" stopIfTrue="1">
      <formula>AND(R42&lt;&gt;"",OR(R42&lt;=0,R42="-"))</formula>
    </cfRule>
  </conditionalFormatting>
  <conditionalFormatting sqref="P41:R41 P43:R43">
    <cfRule type="expression" dxfId="39" priority="21" stopIfTrue="1">
      <formula>AND(P41&lt;&gt;"",OR(P41&lt;=0,P41="-"))</formula>
    </cfRule>
  </conditionalFormatting>
  <conditionalFormatting sqref="P42">
    <cfRule type="expression" dxfId="37" priority="20" stopIfTrue="1">
      <formula>AND(P42&lt;&gt;"",OR(P42&lt;=0,P42="-"))</formula>
    </cfRule>
  </conditionalFormatting>
  <conditionalFormatting sqref="Q42">
    <cfRule type="expression" dxfId="35" priority="19" stopIfTrue="1">
      <formula>AND(Q42&lt;&gt;"",OR(Q42&lt;=0,Q42="-"))</formula>
    </cfRule>
  </conditionalFormatting>
  <conditionalFormatting sqref="S41">
    <cfRule type="expression" dxfId="33" priority="17" stopIfTrue="1">
      <formula>AND(S41&lt;&gt;"",OR(S41&lt;=0,S41="-"))</formula>
    </cfRule>
  </conditionalFormatting>
  <conditionalFormatting sqref="R47">
    <cfRule type="expression" dxfId="31" priority="13" stopIfTrue="1">
      <formula>AND(R47&lt;&gt;"",OR(R47&lt;=0,R47="-"))</formula>
    </cfRule>
  </conditionalFormatting>
  <conditionalFormatting sqref="P46:R46 P48:R48">
    <cfRule type="expression" dxfId="29" priority="16" stopIfTrue="1">
      <formula>AND(P46&lt;&gt;"",OR(P46&lt;=0,P46="-"))</formula>
    </cfRule>
  </conditionalFormatting>
  <conditionalFormatting sqref="P47">
    <cfRule type="expression" dxfId="27" priority="15" stopIfTrue="1">
      <formula>AND(P47&lt;&gt;"",OR(P47&lt;=0,P47="-"))</formula>
    </cfRule>
  </conditionalFormatting>
  <conditionalFormatting sqref="Q47">
    <cfRule type="expression" dxfId="25" priority="14" stopIfTrue="1">
      <formula>AND(Q47&lt;&gt;"",OR(Q47&lt;=0,Q47="-"))</formula>
    </cfRule>
  </conditionalFormatting>
  <conditionalFormatting sqref="R60">
    <cfRule type="expression" dxfId="23" priority="9" stopIfTrue="1">
      <formula>AND(R60&lt;&gt;"",OR(R60&lt;=0,R60="-"))</formula>
    </cfRule>
  </conditionalFormatting>
  <conditionalFormatting sqref="P59:R59 P61:R61">
    <cfRule type="expression" dxfId="21" priority="12" stopIfTrue="1">
      <formula>AND(P59&lt;&gt;"",OR(P59&lt;=0,P59="-"))</formula>
    </cfRule>
  </conditionalFormatting>
  <conditionalFormatting sqref="P60">
    <cfRule type="expression" dxfId="19" priority="11" stopIfTrue="1">
      <formula>AND(P60&lt;&gt;"",OR(P60&lt;=0,P60="-"))</formula>
    </cfRule>
  </conditionalFormatting>
  <conditionalFormatting sqref="Q60">
    <cfRule type="expression" dxfId="17" priority="10" stopIfTrue="1">
      <formula>AND(Q60&lt;&gt;"",OR(Q60&lt;=0,Q60="-"))</formula>
    </cfRule>
  </conditionalFormatting>
  <conditionalFormatting sqref="R64">
    <cfRule type="expression" dxfId="15" priority="5" stopIfTrue="1">
      <formula>AND(R64&lt;&gt;"",OR(R64&lt;=0,R64="-"))</formula>
    </cfRule>
  </conditionalFormatting>
  <conditionalFormatting sqref="P63:R63 P65:R65">
    <cfRule type="expression" dxfId="13" priority="8" stopIfTrue="1">
      <formula>AND(P63&lt;&gt;"",OR(P63&lt;=0,P63="-"))</formula>
    </cfRule>
  </conditionalFormatting>
  <conditionalFormatting sqref="P64">
    <cfRule type="expression" dxfId="11" priority="7" stopIfTrue="1">
      <formula>AND(P64&lt;&gt;"",OR(P64&lt;=0,P64="-"))</formula>
    </cfRule>
  </conditionalFormatting>
  <conditionalFormatting sqref="Q64">
    <cfRule type="expression" dxfId="9" priority="6" stopIfTrue="1">
      <formula>AND(Q64&lt;&gt;"",OR(Q64&lt;=0,Q64="-"))</formula>
    </cfRule>
  </conditionalFormatting>
  <conditionalFormatting sqref="R56">
    <cfRule type="expression" dxfId="7" priority="1" stopIfTrue="1">
      <formula>AND(R56&lt;&gt;"",OR(R56&lt;=0,R56="-"))</formula>
    </cfRule>
  </conditionalFormatting>
  <conditionalFormatting sqref="P55:R55 P57:R57">
    <cfRule type="expression" dxfId="5" priority="4" stopIfTrue="1">
      <formula>AND(P55&lt;&gt;"",OR(P55&lt;=0,P55="-"))</formula>
    </cfRule>
  </conditionalFormatting>
  <conditionalFormatting sqref="P56">
    <cfRule type="expression" dxfId="3" priority="3" stopIfTrue="1">
      <formula>AND(P56&lt;&gt;"",OR(P56&lt;=0,P56="-"))</formula>
    </cfRule>
  </conditionalFormatting>
  <conditionalFormatting sqref="Q56">
    <cfRule type="expression" dxfId="1" priority="2" stopIfTrue="1">
      <formula>AND(Q56&lt;&gt;"",OR(Q56&lt;=0,Q56="-"))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zoomScaleNormal="100" workbookViewId="0">
      <pane ySplit="1" topLeftCell="A2" activePane="bottomLeft" state="frozen"/>
      <selection pane="bottomLeft" sqref="A1:X1"/>
    </sheetView>
  </sheetViews>
  <sheetFormatPr defaultRowHeight="14.25" outlineLevelRow="1" x14ac:dyDescent="0.25"/>
  <cols>
    <col min="1" max="1" width="30.42578125" style="17" customWidth="1"/>
    <col min="2" max="2" width="10.85546875" style="19" customWidth="1"/>
    <col min="3" max="3" width="11.7109375" style="19" customWidth="1"/>
    <col min="4" max="4" width="10.7109375" style="19" customWidth="1"/>
    <col min="5" max="5" width="8.7109375" style="19" customWidth="1"/>
    <col min="6" max="6" width="16.7109375" style="7" customWidth="1"/>
    <col min="7" max="7" width="15.140625" style="19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9" customWidth="1"/>
    <col min="14" max="14" width="16.140625" style="8" customWidth="1"/>
    <col min="15" max="15" width="7.5703125" style="19" customWidth="1"/>
    <col min="16" max="16" width="20.28515625" style="19" customWidth="1"/>
    <col min="17" max="17" width="20" style="19" customWidth="1"/>
    <col min="18" max="18" width="29.5703125" style="19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23.140625" style="19" customWidth="1"/>
    <col min="25" max="16384" width="9.140625" style="4"/>
  </cols>
  <sheetData>
    <row r="1" spans="1:30" s="5" customFormat="1" ht="26.25" thickBot="1" x14ac:dyDescent="0.3">
      <c r="A1" s="554" t="s">
        <v>22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</row>
    <row r="2" spans="1:30" s="5" customFormat="1" ht="21" thickBot="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6"/>
      <c r="R2" s="26"/>
      <c r="S2" s="624" t="s">
        <v>16</v>
      </c>
      <c r="T2" s="625"/>
      <c r="U2" s="626"/>
      <c r="V2" s="627" t="s">
        <v>18</v>
      </c>
      <c r="W2" s="628"/>
      <c r="X2" s="24"/>
      <c r="Y2" s="4"/>
      <c r="Z2" s="4"/>
      <c r="AA2" s="4"/>
      <c r="AB2" s="4"/>
      <c r="AC2" s="4"/>
      <c r="AD2" s="4"/>
    </row>
    <row r="3" spans="1:30" s="257" customFormat="1" ht="90" thickBot="1" x14ac:dyDescent="0.3">
      <c r="A3" s="247" t="s">
        <v>182</v>
      </c>
      <c r="B3" s="248" t="s">
        <v>183</v>
      </c>
      <c r="C3" s="248" t="s">
        <v>184</v>
      </c>
      <c r="D3" s="249" t="s">
        <v>2</v>
      </c>
      <c r="E3" s="286" t="s">
        <v>185</v>
      </c>
      <c r="F3" s="250" t="s">
        <v>186</v>
      </c>
      <c r="G3" s="251" t="s">
        <v>254</v>
      </c>
      <c r="H3" s="252" t="s">
        <v>187</v>
      </c>
      <c r="I3" s="253" t="s">
        <v>255</v>
      </c>
      <c r="J3" s="251" t="s">
        <v>19</v>
      </c>
      <c r="K3" s="251" t="s">
        <v>188</v>
      </c>
      <c r="L3" s="251" t="s">
        <v>189</v>
      </c>
      <c r="M3" s="251" t="s">
        <v>190</v>
      </c>
      <c r="N3" s="560" t="s">
        <v>5</v>
      </c>
      <c r="O3" s="561"/>
      <c r="P3" s="251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251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251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254" t="s">
        <v>17</v>
      </c>
      <c r="T3" s="254" t="s">
        <v>191</v>
      </c>
      <c r="U3" s="254" t="s">
        <v>192</v>
      </c>
      <c r="V3" s="255" t="s">
        <v>14</v>
      </c>
      <c r="W3" s="255" t="s">
        <v>15</v>
      </c>
      <c r="X3" s="251" t="s">
        <v>6</v>
      </c>
      <c r="Y3" s="256"/>
      <c r="Z3" s="256"/>
      <c r="AA3" s="256"/>
      <c r="AB3" s="256"/>
      <c r="AC3" s="256"/>
      <c r="AD3" s="256"/>
    </row>
    <row r="4" spans="1:30" s="5" customFormat="1" x14ac:dyDescent="0.25">
      <c r="A4" s="258"/>
      <c r="B4" s="259"/>
      <c r="C4" s="259"/>
      <c r="D4" s="259"/>
      <c r="E4" s="259"/>
      <c r="F4" s="260" t="s">
        <v>7</v>
      </c>
      <c r="G4" s="260" t="s">
        <v>7</v>
      </c>
      <c r="H4" s="260" t="s">
        <v>20</v>
      </c>
      <c r="I4" s="260" t="s">
        <v>20</v>
      </c>
      <c r="J4" s="260" t="s">
        <v>7</v>
      </c>
      <c r="K4" s="260" t="s">
        <v>20</v>
      </c>
      <c r="L4" s="260" t="s">
        <v>20</v>
      </c>
      <c r="M4" s="260" t="s">
        <v>20</v>
      </c>
      <c r="N4" s="260" t="s">
        <v>7</v>
      </c>
      <c r="O4" s="260" t="s">
        <v>8</v>
      </c>
      <c r="P4" s="261" t="s">
        <v>7</v>
      </c>
      <c r="Q4" s="22"/>
      <c r="R4" s="22"/>
      <c r="S4" s="262"/>
      <c r="T4" s="262"/>
      <c r="U4" s="262"/>
      <c r="V4" s="262"/>
      <c r="W4" s="262"/>
      <c r="Y4" s="256"/>
      <c r="Z4" s="256"/>
      <c r="AA4" s="256"/>
      <c r="AB4" s="256"/>
      <c r="AC4" s="256"/>
      <c r="AD4" s="4"/>
    </row>
    <row r="5" spans="1:30" hidden="1" x14ac:dyDescent="0.25">
      <c r="A5" s="319" t="s">
        <v>9</v>
      </c>
      <c r="B5" s="20"/>
      <c r="C5" s="20"/>
      <c r="D5" s="20"/>
      <c r="E5" s="20"/>
      <c r="F5" s="320">
        <v>3.15</v>
      </c>
      <c r="G5" s="21">
        <v>1.9</v>
      </c>
      <c r="H5" s="1"/>
      <c r="I5" s="1"/>
      <c r="J5" s="1"/>
      <c r="K5" s="1"/>
      <c r="L5" s="1"/>
      <c r="M5" s="263"/>
      <c r="N5" s="1"/>
      <c r="O5" s="264"/>
      <c r="P5" s="2"/>
      <c r="Q5" s="27"/>
      <c r="R5" s="27"/>
      <c r="S5" s="321"/>
      <c r="T5" s="321"/>
      <c r="U5" s="321"/>
      <c r="V5" s="321"/>
      <c r="W5" s="321"/>
      <c r="X5" s="318"/>
      <c r="Y5" s="256"/>
      <c r="Z5" s="256"/>
      <c r="AA5" s="256"/>
      <c r="AB5" s="256"/>
      <c r="AC5" s="256"/>
    </row>
    <row r="6" spans="1:30" ht="18" x14ac:dyDescent="0.25">
      <c r="A6" s="609" t="s">
        <v>199</v>
      </c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265"/>
      <c r="T6" s="265"/>
      <c r="U6" s="265"/>
      <c r="V6" s="265"/>
      <c r="W6" s="265"/>
      <c r="X6" s="265"/>
      <c r="Y6" s="256"/>
      <c r="Z6" s="256"/>
      <c r="AA6" s="256"/>
      <c r="AB6" s="256"/>
      <c r="AC6" s="256"/>
    </row>
    <row r="7" spans="1:30" outlineLevel="1" x14ac:dyDescent="0.25">
      <c r="A7" s="460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285"/>
      <c r="T7" s="285"/>
      <c r="U7" s="285"/>
      <c r="V7" s="285"/>
      <c r="W7" s="285"/>
      <c r="X7" s="462"/>
      <c r="Y7" s="256"/>
      <c r="Z7" s="256"/>
      <c r="AA7" s="256"/>
      <c r="AB7" s="256"/>
      <c r="AC7" s="256"/>
    </row>
    <row r="8" spans="1:30" ht="15.75" x14ac:dyDescent="0.25">
      <c r="A8" s="266" t="s">
        <v>256</v>
      </c>
      <c r="B8" s="273"/>
      <c r="C8" s="267"/>
      <c r="D8" s="267" t="s">
        <v>50</v>
      </c>
      <c r="E8" s="267"/>
      <c r="F8" s="274">
        <f>F9+F10+F11</f>
        <v>51</v>
      </c>
      <c r="G8" s="298">
        <f>SUM(G9:G11)</f>
        <v>16.700000000000003</v>
      </c>
      <c r="H8" s="276">
        <v>8.3699999999999992</v>
      </c>
      <c r="I8" s="276">
        <f>H8</f>
        <v>8.3699999999999992</v>
      </c>
      <c r="J8" s="1">
        <f>G8+(I8)</f>
        <v>25.07</v>
      </c>
      <c r="K8" s="1"/>
      <c r="L8" s="1"/>
      <c r="M8" s="263"/>
      <c r="N8" s="1"/>
      <c r="O8" s="264"/>
      <c r="P8" s="263"/>
      <c r="Q8" s="530"/>
      <c r="R8" s="530"/>
      <c r="S8" s="606" t="s">
        <v>200</v>
      </c>
      <c r="T8" s="606" t="s">
        <v>200</v>
      </c>
      <c r="U8" s="606" t="s">
        <v>257</v>
      </c>
      <c r="V8" s="606" t="s">
        <v>258</v>
      </c>
      <c r="W8" s="606" t="s">
        <v>259</v>
      </c>
      <c r="X8" s="606" t="s">
        <v>260</v>
      </c>
      <c r="Y8" s="256"/>
      <c r="Z8" s="256"/>
      <c r="AA8" s="256"/>
      <c r="AB8" s="256"/>
      <c r="AC8" s="256"/>
    </row>
    <row r="9" spans="1:30" ht="15.75" customHeight="1" x14ac:dyDescent="0.25">
      <c r="A9" s="277" t="s">
        <v>12</v>
      </c>
      <c r="B9" s="278"/>
      <c r="C9" s="278"/>
      <c r="D9" s="278"/>
      <c r="E9" s="278"/>
      <c r="F9" s="279">
        <v>20</v>
      </c>
      <c r="G9" s="280">
        <v>7.5</v>
      </c>
      <c r="H9" s="276"/>
      <c r="I9" s="276"/>
      <c r="J9" s="21"/>
      <c r="K9" s="21"/>
      <c r="L9" s="21"/>
      <c r="M9" s="263"/>
      <c r="N9" s="1">
        <f>J8</f>
        <v>25.07</v>
      </c>
      <c r="O9" s="264">
        <f>N9/(F9+F10)*100</f>
        <v>71.628571428571433</v>
      </c>
      <c r="P9" s="281">
        <f>IF(G8&gt;((F10+F11)*1.05),0,((F10+F11)*1.05)-G8)</f>
        <v>15.850000000000001</v>
      </c>
      <c r="Q9" s="281">
        <f>IF(N9&gt;((F10+F11)*1.05),0,((F10+F11)*1.05)-N9)</f>
        <v>7.480000000000004</v>
      </c>
      <c r="R9" s="281">
        <f>IF(N9&gt;((F10+F11)*1.05),0,((F10+F11)*1.05)-N9)</f>
        <v>7.480000000000004</v>
      </c>
      <c r="S9" s="607"/>
      <c r="T9" s="607"/>
      <c r="U9" s="607"/>
      <c r="V9" s="607"/>
      <c r="W9" s="607"/>
      <c r="X9" s="607"/>
      <c r="Y9" s="256"/>
      <c r="Z9" s="256"/>
      <c r="AA9" s="256"/>
      <c r="AB9" s="256"/>
      <c r="AC9" s="256"/>
    </row>
    <row r="10" spans="1:30" x14ac:dyDescent="0.25">
      <c r="A10" s="277" t="s">
        <v>9</v>
      </c>
      <c r="B10" s="278"/>
      <c r="C10" s="278"/>
      <c r="D10" s="278"/>
      <c r="E10" s="278"/>
      <c r="F10" s="279">
        <v>15</v>
      </c>
      <c r="G10" s="280">
        <v>4.3</v>
      </c>
      <c r="H10" s="276"/>
      <c r="I10" s="276"/>
      <c r="J10" s="1"/>
      <c r="K10" s="1"/>
      <c r="L10" s="1"/>
      <c r="M10" s="21" t="s">
        <v>193</v>
      </c>
      <c r="N10" s="1"/>
      <c r="O10" s="264"/>
      <c r="P10" s="283"/>
      <c r="Q10" s="284"/>
      <c r="R10" s="284"/>
      <c r="S10" s="608"/>
      <c r="T10" s="608"/>
      <c r="U10" s="608"/>
      <c r="V10" s="608"/>
      <c r="W10" s="608"/>
      <c r="X10" s="608"/>
      <c r="Y10" s="256"/>
      <c r="Z10" s="256"/>
      <c r="AA10" s="256"/>
      <c r="AB10" s="256"/>
      <c r="AC10" s="256"/>
    </row>
    <row r="11" spans="1:30" ht="15.75" x14ac:dyDescent="0.25">
      <c r="A11" s="266" t="s">
        <v>53</v>
      </c>
      <c r="B11" s="273"/>
      <c r="C11" s="267"/>
      <c r="D11" s="267"/>
      <c r="E11" s="267"/>
      <c r="F11" s="274">
        <v>16</v>
      </c>
      <c r="G11" s="298">
        <v>4.9000000000000004</v>
      </c>
      <c r="H11" s="276"/>
      <c r="I11" s="276"/>
      <c r="J11" s="1"/>
      <c r="K11" s="1"/>
      <c r="L11" s="1"/>
      <c r="M11" s="263" t="s">
        <v>193</v>
      </c>
      <c r="N11" s="1"/>
      <c r="O11" s="264"/>
      <c r="P11" s="263"/>
      <c r="Q11" s="530"/>
      <c r="R11" s="530"/>
      <c r="S11" s="423"/>
      <c r="T11" s="424"/>
      <c r="U11" s="424"/>
      <c r="V11" s="424"/>
      <c r="W11" s="424"/>
      <c r="X11" s="423"/>
      <c r="Y11" s="256"/>
      <c r="Z11" s="256"/>
      <c r="AA11" s="256"/>
      <c r="AB11" s="256"/>
      <c r="AC11" s="256"/>
    </row>
    <row r="12" spans="1:30" outlineLevel="1" x14ac:dyDescent="0.25">
      <c r="A12" s="270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425"/>
      <c r="R12" s="425"/>
      <c r="S12" s="426"/>
      <c r="T12" s="426"/>
      <c r="U12" s="426"/>
      <c r="V12" s="426"/>
      <c r="W12" s="426"/>
      <c r="X12" s="427"/>
      <c r="Y12" s="256"/>
      <c r="Z12" s="256"/>
      <c r="AA12" s="256"/>
      <c r="AB12" s="256"/>
      <c r="AC12" s="256"/>
    </row>
    <row r="13" spans="1:30" ht="12.75" customHeight="1" outlineLevel="1" x14ac:dyDescent="0.25">
      <c r="A13" s="266" t="s">
        <v>228</v>
      </c>
      <c r="B13" s="273"/>
      <c r="C13" s="267"/>
      <c r="D13" s="267" t="s">
        <v>50</v>
      </c>
      <c r="E13" s="267"/>
      <c r="F13" s="274">
        <f>F14+F15+F16</f>
        <v>120.5</v>
      </c>
      <c r="G13" s="298">
        <f>SUM(G14:G16)</f>
        <v>21.1</v>
      </c>
      <c r="H13" s="276">
        <v>10.220000000000001</v>
      </c>
      <c r="I13" s="276">
        <f>H13+L16</f>
        <v>15.22</v>
      </c>
      <c r="J13" s="1">
        <f>G13+(I13)</f>
        <v>36.32</v>
      </c>
      <c r="K13" s="1"/>
      <c r="L13" s="1"/>
      <c r="M13" s="263"/>
      <c r="N13" s="1"/>
      <c r="O13" s="264"/>
      <c r="P13" s="263"/>
      <c r="Q13" s="530"/>
      <c r="R13" s="530"/>
      <c r="S13" s="606" t="s">
        <v>200</v>
      </c>
      <c r="T13" s="606" t="s">
        <v>200</v>
      </c>
      <c r="U13" s="606" t="s">
        <v>229</v>
      </c>
      <c r="V13" s="606" t="s">
        <v>230</v>
      </c>
      <c r="W13" s="606" t="s">
        <v>231</v>
      </c>
      <c r="X13" s="606" t="s">
        <v>201</v>
      </c>
      <c r="Y13" s="256"/>
      <c r="Z13" s="256"/>
      <c r="AA13" s="256"/>
      <c r="AB13" s="256"/>
      <c r="AC13" s="256"/>
    </row>
    <row r="14" spans="1:30" outlineLevel="1" x14ac:dyDescent="0.25">
      <c r="A14" s="277" t="s">
        <v>12</v>
      </c>
      <c r="B14" s="278"/>
      <c r="C14" s="278"/>
      <c r="D14" s="278"/>
      <c r="E14" s="278"/>
      <c r="F14" s="279">
        <v>40.5</v>
      </c>
      <c r="G14" s="280">
        <v>1.9</v>
      </c>
      <c r="H14" s="276"/>
      <c r="I14" s="276"/>
      <c r="J14" s="21"/>
      <c r="K14" s="21"/>
      <c r="L14" s="21"/>
      <c r="M14" s="263"/>
      <c r="N14" s="1">
        <f>J13</f>
        <v>36.32</v>
      </c>
      <c r="O14" s="264">
        <f>N14/(F15+F16)*100</f>
        <v>45.4</v>
      </c>
      <c r="P14" s="281">
        <f>IF(G13&gt;((F15+F16)*1.05),0,((F15+F16)*1.05)-G13)</f>
        <v>62.9</v>
      </c>
      <c r="Q14" s="281">
        <f>IF(N14&gt;((F15+F16)*1.05),0,((F15+F16)*1.05)-N14)</f>
        <v>47.68</v>
      </c>
      <c r="R14" s="281">
        <f>IF(N14&gt;((F15+F16)*1.05),0,((F15+F16)*1.05)-N14)</f>
        <v>47.68</v>
      </c>
      <c r="S14" s="607"/>
      <c r="T14" s="607"/>
      <c r="U14" s="607"/>
      <c r="V14" s="607"/>
      <c r="W14" s="607"/>
      <c r="X14" s="607"/>
      <c r="Y14" s="256"/>
      <c r="Z14" s="256"/>
      <c r="AA14" s="256"/>
      <c r="AB14" s="256"/>
      <c r="AC14" s="256"/>
    </row>
    <row r="15" spans="1:30" outlineLevel="1" x14ac:dyDescent="0.25">
      <c r="A15" s="277" t="s">
        <v>9</v>
      </c>
      <c r="B15" s="278"/>
      <c r="C15" s="278"/>
      <c r="D15" s="278"/>
      <c r="E15" s="278"/>
      <c r="F15" s="279">
        <v>40</v>
      </c>
      <c r="G15" s="280">
        <v>7</v>
      </c>
      <c r="H15" s="276"/>
      <c r="I15" s="276"/>
      <c r="J15" s="1"/>
      <c r="K15" s="1"/>
      <c r="L15" s="1"/>
      <c r="M15" s="21" t="s">
        <v>193</v>
      </c>
      <c r="N15" s="1"/>
      <c r="O15" s="264"/>
      <c r="P15" s="283"/>
      <c r="Q15" s="284"/>
      <c r="R15" s="284"/>
      <c r="S15" s="607"/>
      <c r="T15" s="607"/>
      <c r="U15" s="607"/>
      <c r="V15" s="607"/>
      <c r="W15" s="607"/>
      <c r="X15" s="607"/>
      <c r="Y15" s="256"/>
      <c r="Z15" s="256"/>
      <c r="AA15" s="256"/>
      <c r="AB15" s="256"/>
      <c r="AC15" s="256"/>
    </row>
    <row r="16" spans="1:30" outlineLevel="1" x14ac:dyDescent="0.25">
      <c r="A16" s="277" t="s">
        <v>53</v>
      </c>
      <c r="B16" s="278"/>
      <c r="C16" s="278"/>
      <c r="D16" s="278"/>
      <c r="E16" s="278"/>
      <c r="F16" s="279">
        <v>40</v>
      </c>
      <c r="G16" s="280">
        <v>12.2</v>
      </c>
      <c r="H16" s="276"/>
      <c r="I16" s="276"/>
      <c r="J16" s="1"/>
      <c r="K16" s="1"/>
      <c r="L16" s="1">
        <v>5</v>
      </c>
      <c r="M16" s="21">
        <f>L16</f>
        <v>5</v>
      </c>
      <c r="N16" s="1"/>
      <c r="O16" s="264"/>
      <c r="P16" s="283"/>
      <c r="Q16" s="284"/>
      <c r="R16" s="284"/>
      <c r="S16" s="608"/>
      <c r="T16" s="608"/>
      <c r="U16" s="608"/>
      <c r="V16" s="608"/>
      <c r="W16" s="608"/>
      <c r="X16" s="608"/>
      <c r="Y16" s="256"/>
      <c r="Z16" s="256"/>
      <c r="AA16" s="256"/>
      <c r="AB16" s="256"/>
      <c r="AC16" s="256"/>
    </row>
    <row r="17" spans="1:29" ht="15.75" customHeight="1" x14ac:dyDescent="0.25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69"/>
      <c r="T17" s="269"/>
      <c r="U17" s="269"/>
      <c r="V17" s="269"/>
      <c r="W17" s="269"/>
      <c r="X17" s="387"/>
      <c r="Y17" s="256"/>
      <c r="Z17" s="256"/>
      <c r="AA17" s="256"/>
      <c r="AB17" s="256"/>
      <c r="AC17" s="256"/>
    </row>
    <row r="18" spans="1:29" ht="15.75" customHeight="1" x14ac:dyDescent="0.25">
      <c r="A18" s="266" t="s">
        <v>207</v>
      </c>
      <c r="B18" s="273"/>
      <c r="C18" s="267" t="s">
        <v>44</v>
      </c>
      <c r="D18" s="267"/>
      <c r="E18" s="267"/>
      <c r="F18" s="274">
        <f>SUM(F19:F20)</f>
        <v>500</v>
      </c>
      <c r="G18" s="298">
        <f>SUM(G19:G20)</f>
        <v>186.2</v>
      </c>
      <c r="H18" s="276"/>
      <c r="I18" s="276">
        <f>I22+9+0.175+9.8+1.83+26.69/2+6.3/2</f>
        <v>50.83</v>
      </c>
      <c r="J18" s="1">
        <f>G18+(I18)</f>
        <v>237.02999999999997</v>
      </c>
      <c r="K18" s="1"/>
      <c r="L18" s="1"/>
      <c r="M18" s="263"/>
      <c r="N18" s="1"/>
      <c r="O18" s="264"/>
      <c r="P18" s="263"/>
      <c r="Q18" s="383"/>
      <c r="R18" s="383"/>
      <c r="S18" s="606" t="s">
        <v>200</v>
      </c>
      <c r="T18" s="606" t="s">
        <v>200</v>
      </c>
      <c r="U18" s="606" t="s">
        <v>208</v>
      </c>
      <c r="V18" s="606" t="s">
        <v>209</v>
      </c>
      <c r="W18" s="606" t="s">
        <v>210</v>
      </c>
      <c r="X18" s="606" t="s">
        <v>201</v>
      </c>
      <c r="Y18" s="256"/>
      <c r="Z18" s="256"/>
      <c r="AA18" s="256"/>
      <c r="AB18" s="256"/>
      <c r="AC18" s="256"/>
    </row>
    <row r="19" spans="1:29" ht="15.75" customHeight="1" x14ac:dyDescent="0.25">
      <c r="A19" s="319" t="s">
        <v>261</v>
      </c>
      <c r="B19" s="287"/>
      <c r="C19" s="287"/>
      <c r="D19" s="287"/>
      <c r="E19" s="287"/>
      <c r="F19" s="279">
        <v>250</v>
      </c>
      <c r="G19" s="280">
        <v>93.1</v>
      </c>
      <c r="H19" s="428"/>
      <c r="I19" s="428" t="s">
        <v>262</v>
      </c>
      <c r="J19" s="21"/>
      <c r="K19" s="21"/>
      <c r="L19" s="21"/>
      <c r="M19" s="263"/>
      <c r="N19" s="1">
        <f>J18</f>
        <v>237.02999999999997</v>
      </c>
      <c r="O19" s="264">
        <f>N19/F19*100</f>
        <v>94.811999999999983</v>
      </c>
      <c r="P19" s="281">
        <f>IF(G18&gt;F19*1.05,0,(F19*1.05)-G18)</f>
        <v>76.300000000000011</v>
      </c>
      <c r="Q19" s="2">
        <f>IF(N19&gt;(F19*1.05),0,(F19*1.05)-N19)</f>
        <v>25.470000000000027</v>
      </c>
      <c r="R19" s="2">
        <f>IF(N19&gt;(F19*1.05),0,(F19*1.05)-N19)</f>
        <v>25.470000000000027</v>
      </c>
      <c r="S19" s="607"/>
      <c r="T19" s="607"/>
      <c r="U19" s="607"/>
      <c r="V19" s="607"/>
      <c r="W19" s="607"/>
      <c r="X19" s="607"/>
      <c r="Y19" s="256"/>
      <c r="Z19" s="256"/>
      <c r="AA19" s="256"/>
      <c r="AB19" s="256"/>
      <c r="AC19" s="256"/>
    </row>
    <row r="20" spans="1:29" x14ac:dyDescent="0.25">
      <c r="A20" s="319" t="s">
        <v>263</v>
      </c>
      <c r="B20" s="384"/>
      <c r="C20" s="384"/>
      <c r="D20" s="384"/>
      <c r="E20" s="384"/>
      <c r="F20" s="385">
        <v>250</v>
      </c>
      <c r="G20" s="280">
        <v>93.1</v>
      </c>
      <c r="H20" s="276"/>
      <c r="I20" s="276"/>
      <c r="J20" s="1"/>
      <c r="K20" s="1"/>
      <c r="L20" s="1"/>
      <c r="M20" s="21" t="s">
        <v>193</v>
      </c>
      <c r="N20" s="1"/>
      <c r="O20" s="264"/>
      <c r="P20" s="283"/>
      <c r="Q20" s="386"/>
      <c r="R20" s="386"/>
      <c r="S20" s="608"/>
      <c r="T20" s="608"/>
      <c r="U20" s="608"/>
      <c r="V20" s="608"/>
      <c r="W20" s="608"/>
      <c r="X20" s="608"/>
      <c r="Y20" s="256"/>
      <c r="Z20" s="256"/>
      <c r="AA20" s="256"/>
      <c r="AB20" s="256"/>
      <c r="AC20" s="256"/>
    </row>
    <row r="21" spans="1:29" x14ac:dyDescent="0.25">
      <c r="A21" s="270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69"/>
      <c r="T21" s="269"/>
      <c r="U21" s="269"/>
      <c r="V21" s="269"/>
      <c r="W21" s="269"/>
      <c r="X21" s="387"/>
      <c r="Y21" s="256"/>
      <c r="Z21" s="256"/>
      <c r="AA21" s="256"/>
      <c r="AB21" s="256"/>
      <c r="AC21" s="256"/>
    </row>
    <row r="22" spans="1:29" ht="15.75" x14ac:dyDescent="0.25">
      <c r="A22" s="266" t="s">
        <v>211</v>
      </c>
      <c r="B22" s="273"/>
      <c r="C22" s="267" t="s">
        <v>44</v>
      </c>
      <c r="D22" s="267"/>
      <c r="E22" s="267"/>
      <c r="F22" s="274">
        <f>F23+F24</f>
        <v>200</v>
      </c>
      <c r="G22" s="298">
        <f>SUM(G23:G24)</f>
        <v>31.799999999999997</v>
      </c>
      <c r="H22" s="276">
        <v>13.53</v>
      </c>
      <c r="I22" s="276">
        <f>H22</f>
        <v>13.53</v>
      </c>
      <c r="J22" s="1">
        <f>G22+(I22)</f>
        <v>45.33</v>
      </c>
      <c r="K22" s="1"/>
      <c r="L22" s="1"/>
      <c r="M22" s="263"/>
      <c r="N22" s="1"/>
      <c r="O22" s="264"/>
      <c r="P22" s="263"/>
      <c r="Q22" s="530"/>
      <c r="R22" s="530"/>
      <c r="S22" s="606" t="s">
        <v>200</v>
      </c>
      <c r="T22" s="606" t="s">
        <v>200</v>
      </c>
      <c r="U22" s="606" t="s">
        <v>208</v>
      </c>
      <c r="V22" s="606" t="s">
        <v>209</v>
      </c>
      <c r="W22" s="606" t="s">
        <v>210</v>
      </c>
      <c r="X22" s="629" t="s">
        <v>201</v>
      </c>
      <c r="Y22" s="256"/>
      <c r="Z22" s="256"/>
      <c r="AA22" s="256"/>
      <c r="AB22" s="256"/>
      <c r="AC22" s="256"/>
    </row>
    <row r="23" spans="1:29" x14ac:dyDescent="0.25">
      <c r="A23" s="277" t="s">
        <v>264</v>
      </c>
      <c r="B23" s="278"/>
      <c r="C23" s="278"/>
      <c r="D23" s="278"/>
      <c r="E23" s="278"/>
      <c r="F23" s="279">
        <v>100</v>
      </c>
      <c r="G23" s="280">
        <v>16.2</v>
      </c>
      <c r="H23" s="276"/>
      <c r="I23" s="276"/>
      <c r="J23" s="21"/>
      <c r="K23" s="21"/>
      <c r="L23" s="21"/>
      <c r="M23" s="263"/>
      <c r="N23" s="1">
        <f>J22</f>
        <v>45.33</v>
      </c>
      <c r="O23" s="264">
        <f>N23/F23*100</f>
        <v>45.33</v>
      </c>
      <c r="P23" s="281">
        <f>IF(G22&gt;(F23*1.05),0,(F23*1.05)-G22)</f>
        <v>73.2</v>
      </c>
      <c r="Q23" s="281">
        <f>IF(N23&gt;(F23*1.05),0,(F23*1.05)-N23)</f>
        <v>59.67</v>
      </c>
      <c r="R23" s="281">
        <f>IF(N23&gt;(F23*1.05),0,(F23*1.05)-N23)</f>
        <v>59.67</v>
      </c>
      <c r="S23" s="607"/>
      <c r="T23" s="607"/>
      <c r="U23" s="607"/>
      <c r="V23" s="607"/>
      <c r="W23" s="607"/>
      <c r="X23" s="629"/>
      <c r="Y23" s="256"/>
      <c r="Z23" s="256"/>
      <c r="AA23" s="256"/>
      <c r="AB23" s="256"/>
      <c r="AC23" s="256"/>
    </row>
    <row r="24" spans="1:29" x14ac:dyDescent="0.25">
      <c r="A24" s="277" t="s">
        <v>265</v>
      </c>
      <c r="B24" s="278"/>
      <c r="C24" s="278"/>
      <c r="D24" s="278"/>
      <c r="E24" s="278"/>
      <c r="F24" s="279">
        <v>100</v>
      </c>
      <c r="G24" s="280">
        <v>15.6</v>
      </c>
      <c r="H24" s="276"/>
      <c r="I24" s="276"/>
      <c r="J24" s="1"/>
      <c r="K24" s="1"/>
      <c r="L24" s="1"/>
      <c r="M24" s="21" t="s">
        <v>193</v>
      </c>
      <c r="N24" s="1"/>
      <c r="O24" s="264"/>
      <c r="P24" s="283"/>
      <c r="Q24" s="284"/>
      <c r="R24" s="284"/>
      <c r="S24" s="608"/>
      <c r="T24" s="608"/>
      <c r="U24" s="608"/>
      <c r="V24" s="608"/>
      <c r="W24" s="608"/>
      <c r="X24" s="629"/>
      <c r="Y24" s="256"/>
      <c r="Z24" s="256"/>
      <c r="AA24" s="256"/>
      <c r="AB24" s="256"/>
      <c r="AC24" s="256"/>
    </row>
    <row r="25" spans="1:29" outlineLevel="1" x14ac:dyDescent="0.25">
      <c r="A25" s="460" t="s">
        <v>266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285"/>
      <c r="T25" s="285"/>
      <c r="U25" s="285"/>
      <c r="V25" s="285"/>
      <c r="W25" s="285"/>
      <c r="X25" s="462"/>
      <c r="Y25" s="256"/>
      <c r="Z25" s="256"/>
      <c r="AA25" s="256"/>
      <c r="AB25" s="256"/>
      <c r="AC25" s="256"/>
    </row>
    <row r="26" spans="1:29" ht="15.75" outlineLevel="1" x14ac:dyDescent="0.25">
      <c r="A26" s="266" t="s">
        <v>218</v>
      </c>
      <c r="B26" s="273"/>
      <c r="C26" s="267"/>
      <c r="D26" s="267"/>
      <c r="E26" s="267"/>
      <c r="F26" s="274">
        <f>F27+F28</f>
        <v>31</v>
      </c>
      <c r="G26" s="298">
        <f>SUM(G27:G28)</f>
        <v>8.6999999999999993</v>
      </c>
      <c r="H26" s="276">
        <v>0.5</v>
      </c>
      <c r="I26" s="276">
        <f>H26</f>
        <v>0.5</v>
      </c>
      <c r="J26" s="1">
        <f>G26+(I26)</f>
        <v>9.1999999999999993</v>
      </c>
      <c r="K26" s="1"/>
      <c r="L26" s="1"/>
      <c r="M26" s="263"/>
      <c r="N26" s="1"/>
      <c r="O26" s="264"/>
      <c r="P26" s="263"/>
      <c r="Q26" s="530"/>
      <c r="R26" s="530"/>
      <c r="S26" s="606" t="s">
        <v>219</v>
      </c>
      <c r="T26" s="606" t="s">
        <v>220</v>
      </c>
      <c r="U26" s="606"/>
      <c r="V26" s="606" t="s">
        <v>221</v>
      </c>
      <c r="W26" s="606" t="s">
        <v>222</v>
      </c>
      <c r="X26" s="578" t="s">
        <v>223</v>
      </c>
      <c r="Y26" s="256"/>
      <c r="Z26" s="256"/>
      <c r="AA26" s="256"/>
      <c r="AB26" s="256"/>
      <c r="AC26" s="256"/>
    </row>
    <row r="27" spans="1:29" outlineLevel="1" x14ac:dyDescent="0.25">
      <c r="A27" s="277" t="s">
        <v>12</v>
      </c>
      <c r="B27" s="278"/>
      <c r="C27" s="278"/>
      <c r="D27" s="278" t="s">
        <v>50</v>
      </c>
      <c r="E27" s="278"/>
      <c r="F27" s="279">
        <v>16</v>
      </c>
      <c r="G27" s="280">
        <v>5.6</v>
      </c>
      <c r="H27" s="276"/>
      <c r="I27" s="276"/>
      <c r="J27" s="21"/>
      <c r="K27" s="21"/>
      <c r="L27" s="21"/>
      <c r="M27" s="263"/>
      <c r="N27" s="1">
        <f>J26</f>
        <v>9.1999999999999993</v>
      </c>
      <c r="O27" s="264">
        <f>N27/F27*100</f>
        <v>57.499999999999993</v>
      </c>
      <c r="P27" s="281">
        <f>IF(G26&gt;(F27*1.05),0,(F27*1.05)-G26)</f>
        <v>8.1000000000000014</v>
      </c>
      <c r="Q27" s="281">
        <f>IF(N27&gt;(F27*1.05),0,(F27*1.05)-N27)</f>
        <v>7.6000000000000014</v>
      </c>
      <c r="R27" s="281">
        <f>IF(N27&gt;(F27*1.05),0,(F27*1.05)-N27)</f>
        <v>7.6000000000000014</v>
      </c>
      <c r="S27" s="607"/>
      <c r="T27" s="607"/>
      <c r="U27" s="607"/>
      <c r="V27" s="607"/>
      <c r="W27" s="607"/>
      <c r="X27" s="579"/>
      <c r="Y27" s="256"/>
      <c r="Z27" s="256"/>
      <c r="AA27" s="256"/>
      <c r="AB27" s="256"/>
      <c r="AC27" s="256"/>
    </row>
    <row r="28" spans="1:29" outlineLevel="1" x14ac:dyDescent="0.25">
      <c r="A28" s="277" t="s">
        <v>9</v>
      </c>
      <c r="B28" s="278"/>
      <c r="C28" s="278"/>
      <c r="D28" s="278"/>
      <c r="E28" s="278"/>
      <c r="F28" s="279">
        <v>15</v>
      </c>
      <c r="G28" s="280">
        <v>3.1</v>
      </c>
      <c r="H28" s="276"/>
      <c r="I28" s="276"/>
      <c r="J28" s="1"/>
      <c r="K28" s="1"/>
      <c r="L28" s="1"/>
      <c r="M28" s="21" t="s">
        <v>193</v>
      </c>
      <c r="N28" s="1"/>
      <c r="O28" s="264"/>
      <c r="P28" s="283"/>
      <c r="Q28" s="284"/>
      <c r="R28" s="284"/>
      <c r="S28" s="608"/>
      <c r="T28" s="608"/>
      <c r="U28" s="608"/>
      <c r="V28" s="608"/>
      <c r="W28" s="608"/>
      <c r="X28" s="580"/>
      <c r="Y28" s="256"/>
      <c r="Z28" s="256"/>
      <c r="AA28" s="256"/>
      <c r="AB28" s="256"/>
      <c r="AC28" s="256"/>
    </row>
    <row r="29" spans="1:29" outlineLevel="1" x14ac:dyDescent="0.25">
      <c r="A29" s="270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69"/>
      <c r="T29" s="269"/>
      <c r="U29" s="269"/>
      <c r="V29" s="269"/>
      <c r="W29" s="269"/>
      <c r="X29" s="272"/>
      <c r="Y29" s="256"/>
      <c r="Z29" s="256"/>
      <c r="AA29" s="256"/>
      <c r="AB29" s="256"/>
      <c r="AC29" s="256"/>
    </row>
    <row r="30" spans="1:29" ht="15.75" outlineLevel="1" x14ac:dyDescent="0.25">
      <c r="A30" s="266" t="s">
        <v>224</v>
      </c>
      <c r="B30" s="273"/>
      <c r="C30" s="267"/>
      <c r="D30" s="267" t="s">
        <v>50</v>
      </c>
      <c r="E30" s="267"/>
      <c r="F30" s="274">
        <f>F31</f>
        <v>3</v>
      </c>
      <c r="G30" s="298">
        <f>SUM(G31:G31)</f>
        <v>0.6</v>
      </c>
      <c r="H30" s="276">
        <v>0.6</v>
      </c>
      <c r="I30" s="276">
        <f>H30</f>
        <v>0.6</v>
      </c>
      <c r="J30" s="1">
        <f>G30+(I30)</f>
        <v>1.2</v>
      </c>
      <c r="K30" s="1"/>
      <c r="L30" s="1"/>
      <c r="M30" s="263"/>
      <c r="N30" s="1"/>
      <c r="O30" s="264"/>
      <c r="P30" s="263"/>
      <c r="Q30" s="530"/>
      <c r="R30" s="530"/>
      <c r="S30" s="606" t="s">
        <v>219</v>
      </c>
      <c r="T30" s="606" t="s">
        <v>225</v>
      </c>
      <c r="U30" s="606"/>
      <c r="V30" s="606" t="s">
        <v>226</v>
      </c>
      <c r="W30" s="606" t="s">
        <v>227</v>
      </c>
      <c r="X30" s="578" t="s">
        <v>223</v>
      </c>
      <c r="Y30" s="256"/>
      <c r="Z30" s="256"/>
      <c r="AA30" s="256"/>
      <c r="AB30" s="256"/>
      <c r="AC30" s="256"/>
    </row>
    <row r="31" spans="1:29" outlineLevel="1" x14ac:dyDescent="0.25">
      <c r="A31" s="277" t="s">
        <v>12</v>
      </c>
      <c r="B31" s="278"/>
      <c r="C31" s="278"/>
      <c r="D31" s="278"/>
      <c r="E31" s="278"/>
      <c r="F31" s="279">
        <v>3</v>
      </c>
      <c r="G31" s="280">
        <v>0.6</v>
      </c>
      <c r="H31" s="276"/>
      <c r="I31" s="276"/>
      <c r="J31" s="21"/>
      <c r="K31" s="21"/>
      <c r="L31" s="21"/>
      <c r="M31" s="263"/>
      <c r="N31" s="1">
        <f>J30</f>
        <v>1.2</v>
      </c>
      <c r="O31" s="264">
        <f>N31/F31*100</f>
        <v>40</v>
      </c>
      <c r="P31" s="281">
        <f>IF(G30&gt;(F31*1.05),0,(F31*1.05)-G30)</f>
        <v>2.5500000000000003</v>
      </c>
      <c r="Q31" s="281">
        <f>IF(N31&gt;(F31*1.05),0,(F31*1.05)-N31)</f>
        <v>1.9500000000000004</v>
      </c>
      <c r="R31" s="281">
        <f>IF(N31&gt;(F31*1.05),0,(F31*1.05)-N31)</f>
        <v>1.9500000000000004</v>
      </c>
      <c r="S31" s="607"/>
      <c r="T31" s="607"/>
      <c r="U31" s="607"/>
      <c r="V31" s="607"/>
      <c r="W31" s="607"/>
      <c r="X31" s="579"/>
      <c r="Y31" s="256"/>
      <c r="Z31" s="256"/>
      <c r="AA31" s="256"/>
      <c r="AB31" s="256"/>
      <c r="AC31" s="256"/>
    </row>
  </sheetData>
  <mergeCells count="41">
    <mergeCell ref="X26:X28"/>
    <mergeCell ref="S30:S31"/>
    <mergeCell ref="T30:T31"/>
    <mergeCell ref="U30:U31"/>
    <mergeCell ref="V30:V31"/>
    <mergeCell ref="W30:W31"/>
    <mergeCell ref="X30:X31"/>
    <mergeCell ref="S26:S28"/>
    <mergeCell ref="T26:T28"/>
    <mergeCell ref="U26:U28"/>
    <mergeCell ref="V26:V28"/>
    <mergeCell ref="W26:W28"/>
    <mergeCell ref="X18:X20"/>
    <mergeCell ref="S22:S24"/>
    <mergeCell ref="T22:T24"/>
    <mergeCell ref="U22:U24"/>
    <mergeCell ref="V22:V24"/>
    <mergeCell ref="W22:W24"/>
    <mergeCell ref="X22:X24"/>
    <mergeCell ref="S18:S20"/>
    <mergeCell ref="T18:T20"/>
    <mergeCell ref="U18:U20"/>
    <mergeCell ref="V18:V20"/>
    <mergeCell ref="W18:W20"/>
    <mergeCell ref="W8:W10"/>
    <mergeCell ref="X8:X10"/>
    <mergeCell ref="S13:S16"/>
    <mergeCell ref="T13:T16"/>
    <mergeCell ref="U13:U16"/>
    <mergeCell ref="V13:V16"/>
    <mergeCell ref="W13:W16"/>
    <mergeCell ref="X13:X16"/>
    <mergeCell ref="S8:S10"/>
    <mergeCell ref="T8:T10"/>
    <mergeCell ref="U8:U10"/>
    <mergeCell ref="V8:V10"/>
    <mergeCell ref="A1:X1"/>
    <mergeCell ref="S2:U2"/>
    <mergeCell ref="V2:W2"/>
    <mergeCell ref="N3:O3"/>
    <mergeCell ref="A6:R6"/>
  </mergeCells>
  <conditionalFormatting sqref="P3:R5">
    <cfRule type="expression" dxfId="112" priority="16" stopIfTrue="1">
      <formula>AND(P3&lt;&gt;"",OR(P3&lt;=0,P3="-"))</formula>
    </cfRule>
  </conditionalFormatting>
  <conditionalFormatting sqref="P34:R64334">
    <cfRule type="expression" dxfId="111" priority="17" stopIfTrue="1">
      <formula>AND(P34&lt;&gt;"",OR(P34=0,P34="-"))</formula>
    </cfRule>
  </conditionalFormatting>
  <conditionalFormatting sqref="P7:R7">
    <cfRule type="expression" dxfId="110" priority="9" stopIfTrue="1">
      <formula>AND(P7&lt;&gt;"",OR(P7&lt;=0,P7="-"))</formula>
    </cfRule>
  </conditionalFormatting>
  <conditionalFormatting sqref="P12:R16 P25:R31">
    <cfRule type="expression" dxfId="109" priority="7" stopIfTrue="1">
      <formula>AND(P12&lt;&gt;"",OR(P12&lt;=0,P12="-"))</formula>
    </cfRule>
  </conditionalFormatting>
  <conditionalFormatting sqref="P32:R33">
    <cfRule type="expression" dxfId="108" priority="8" stopIfTrue="1">
      <formula>AND(P32&lt;&gt;"",OR(P32=0,P32="-"))</formula>
    </cfRule>
  </conditionalFormatting>
  <conditionalFormatting sqref="P18:R24">
    <cfRule type="expression" dxfId="107" priority="6" stopIfTrue="1">
      <formula>AND(P18&lt;&gt;"",OR(P18&lt;=0,P18="-"))</formula>
    </cfRule>
  </conditionalFormatting>
  <conditionalFormatting sqref="P8:R8 P10:R11">
    <cfRule type="expression" dxfId="106" priority="5" stopIfTrue="1">
      <formula>AND(P8&lt;&gt;"",OR(P8&lt;=0,P8="-"))</formula>
    </cfRule>
  </conditionalFormatting>
  <conditionalFormatting sqref="P9">
    <cfRule type="expression" dxfId="105" priority="4" stopIfTrue="1">
      <formula>AND(P9&lt;&gt;"",OR(P9&lt;=0,P9="-"))</formula>
    </cfRule>
  </conditionalFormatting>
  <conditionalFormatting sqref="Q9">
    <cfRule type="expression" dxfId="104" priority="3" stopIfTrue="1">
      <formula>AND(Q9&lt;&gt;"",OR(Q9&lt;=0,Q9="-"))</formula>
    </cfRule>
  </conditionalFormatting>
  <conditionalFormatting sqref="R9">
    <cfRule type="expression" dxfId="103" priority="2" stopIfTrue="1">
      <formula>AND(R9&lt;&gt;"",OR(R9&lt;=0,R9="-"))</formula>
    </cfRule>
  </conditionalFormatting>
  <conditionalFormatting sqref="P17:R17">
    <cfRule type="expression" dxfId="102" priority="1" stopIfTrue="1">
      <formula>AND(P17&lt;&gt;"",OR(P17&lt;=0,P17="-"))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ВЭС</vt:lpstr>
      <vt:lpstr>ЗЭС все ЗЦП</vt:lpstr>
      <vt:lpstr>СЭС</vt:lpstr>
      <vt:lpstr>ЦЭС</vt:lpstr>
      <vt:lpstr>ЮЭС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Жоглик Иван Викторович</cp:lastModifiedBy>
  <cp:lastPrinted>2018-02-02T01:20:01Z</cp:lastPrinted>
  <dcterms:created xsi:type="dcterms:W3CDTF">2011-03-04T06:04:26Z</dcterms:created>
  <dcterms:modified xsi:type="dcterms:W3CDTF">2018-12-29T01:19:59Z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