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23775" windowHeight="10590" tabRatio="796"/>
  </bookViews>
  <sheets>
    <sheet name="3 ОС" sheetId="3" r:id="rId1"/>
  </sheets>
  <definedNames>
    <definedName name="Z_500C2F4F_1743_499A_A051_20565DBF52B2_.wvu.PrintArea" localSheetId="0" hidden="1">'3 ОС'!$A$1:$W$20</definedName>
    <definedName name="_xlnm.Print_Area" localSheetId="0">'3 ОС'!$A$1:$W$271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K256" i="3" l="1"/>
  <c r="J256" i="3"/>
  <c r="I256" i="3"/>
  <c r="H256" i="3"/>
  <c r="H208" i="3" s="1"/>
  <c r="G256" i="3"/>
  <c r="F256" i="3"/>
  <c r="E256" i="3"/>
  <c r="K209" i="3"/>
  <c r="K208" i="3" s="1"/>
  <c r="J209" i="3"/>
  <c r="I209" i="3"/>
  <c r="H209" i="3"/>
  <c r="G209" i="3"/>
  <c r="G208" i="3" s="1"/>
  <c r="F209" i="3"/>
  <c r="F208" i="3" s="1"/>
  <c r="E209" i="3"/>
  <c r="J208" i="3"/>
  <c r="I208" i="3"/>
  <c r="E208" i="3"/>
  <c r="K201" i="3"/>
  <c r="J201" i="3"/>
  <c r="I201" i="3"/>
  <c r="I171" i="3" s="1"/>
  <c r="H201" i="3"/>
  <c r="G201" i="3"/>
  <c r="F201" i="3"/>
  <c r="E201" i="3"/>
  <c r="E171" i="3" s="1"/>
  <c r="K172" i="3"/>
  <c r="K171" i="3" s="1"/>
  <c r="J172" i="3"/>
  <c r="I172" i="3"/>
  <c r="H172" i="3"/>
  <c r="H171" i="3" s="1"/>
  <c r="G172" i="3"/>
  <c r="G171" i="3" s="1"/>
  <c r="F172" i="3"/>
  <c r="E172" i="3"/>
  <c r="J171" i="3"/>
  <c r="F171" i="3"/>
  <c r="E170" i="3"/>
  <c r="E169" i="3"/>
  <c r="E168" i="3"/>
  <c r="E167" i="3"/>
  <c r="K166" i="3"/>
  <c r="J166" i="3"/>
  <c r="I166" i="3"/>
  <c r="H166" i="3"/>
  <c r="G166" i="3"/>
  <c r="F166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K148" i="3"/>
  <c r="J148" i="3"/>
  <c r="J147" i="3" s="1"/>
  <c r="I148" i="3"/>
  <c r="I147" i="3" s="1"/>
  <c r="H148" i="3"/>
  <c r="G148" i="3"/>
  <c r="F148" i="3"/>
  <c r="F147" i="3" s="1"/>
  <c r="K147" i="3"/>
  <c r="H147" i="3"/>
  <c r="G147" i="3"/>
  <c r="K129" i="3"/>
  <c r="J129" i="3"/>
  <c r="I129" i="3"/>
  <c r="H129" i="3"/>
  <c r="H88" i="3" s="1"/>
  <c r="G129" i="3"/>
  <c r="F129" i="3"/>
  <c r="E129" i="3"/>
  <c r="K89" i="3"/>
  <c r="K88" i="3" s="1"/>
  <c r="J89" i="3"/>
  <c r="J88" i="3" s="1"/>
  <c r="I89" i="3"/>
  <c r="H89" i="3"/>
  <c r="G89" i="3"/>
  <c r="G88" i="3" s="1"/>
  <c r="F89" i="3"/>
  <c r="F88" i="3" s="1"/>
  <c r="E89" i="3"/>
  <c r="I88" i="3"/>
  <c r="E88" i="3"/>
  <c r="K64" i="3"/>
  <c r="K23" i="3" s="1"/>
  <c r="J64" i="3"/>
  <c r="I64" i="3"/>
  <c r="I24" i="3" s="1"/>
  <c r="H64" i="3"/>
  <c r="H23" i="3" s="1"/>
  <c r="G64" i="3"/>
  <c r="G23" i="3" s="1"/>
  <c r="F64" i="3"/>
  <c r="E64" i="3"/>
  <c r="K25" i="3"/>
  <c r="K22" i="3" s="1"/>
  <c r="K21" i="3" s="1"/>
  <c r="J25" i="3"/>
  <c r="J22" i="3" s="1"/>
  <c r="J21" i="3" s="1"/>
  <c r="I25" i="3"/>
  <c r="H25" i="3"/>
  <c r="H24" i="3" s="1"/>
  <c r="G25" i="3"/>
  <c r="G22" i="3" s="1"/>
  <c r="G21" i="3" s="1"/>
  <c r="F25" i="3"/>
  <c r="F22" i="3" s="1"/>
  <c r="F21" i="3" s="1"/>
  <c r="E25" i="3"/>
  <c r="J24" i="3"/>
  <c r="F24" i="3"/>
  <c r="J23" i="3"/>
  <c r="I23" i="3"/>
  <c r="F23" i="3"/>
  <c r="H2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09" i="3" s="1"/>
  <c r="D208" i="3" s="1"/>
  <c r="D211" i="3"/>
  <c r="D210" i="3"/>
  <c r="D201" i="3"/>
  <c r="D172" i="3"/>
  <c r="D171" i="3"/>
  <c r="D166" i="3"/>
  <c r="D153" i="3"/>
  <c r="D151" i="3"/>
  <c r="D150" i="3"/>
  <c r="D149" i="3"/>
  <c r="D148" i="3" s="1"/>
  <c r="D147" i="3" s="1"/>
  <c r="D132" i="3"/>
  <c r="D129" i="3"/>
  <c r="D88" i="3" s="1"/>
  <c r="D89" i="3"/>
  <c r="D64" i="3"/>
  <c r="D34" i="3"/>
  <c r="D25" i="3" s="1"/>
  <c r="D33" i="3"/>
  <c r="D23" i="3"/>
  <c r="E166" i="3" l="1"/>
  <c r="E23" i="3" s="1"/>
  <c r="E148" i="3"/>
  <c r="E22" i="3" s="1"/>
  <c r="E21" i="3" s="1"/>
  <c r="E24" i="3"/>
  <c r="H21" i="3"/>
  <c r="I22" i="3"/>
  <c r="I21" i="3" s="1"/>
  <c r="E147" i="3"/>
  <c r="G24" i="3"/>
  <c r="K24" i="3"/>
  <c r="D22" i="3"/>
  <c r="D21" i="3" s="1"/>
  <c r="D24" i="3"/>
  <c r="F20" i="3" l="1"/>
  <c r="G20" i="3" s="1"/>
  <c r="H20" i="3" s="1"/>
  <c r="I20" i="3" s="1"/>
  <c r="J20" i="3" s="1"/>
  <c r="K20" i="3" s="1"/>
  <c r="L20" i="3" s="1"/>
  <c r="M20" i="3" s="1"/>
  <c r="N20" i="3" l="1"/>
  <c r="O20" i="3" s="1"/>
  <c r="P20" i="3" s="1"/>
  <c r="Q20" i="3" s="1"/>
  <c r="R20" i="3" s="1"/>
  <c r="S20" i="3" s="1"/>
  <c r="T20" i="3" s="1"/>
  <c r="U20" i="3" s="1"/>
  <c r="V20" i="3" s="1"/>
  <c r="W20" i="3" s="1"/>
</calcChain>
</file>

<file path=xl/sharedStrings.xml><?xml version="1.0" encoding="utf-8"?>
<sst xmlns="http://schemas.openxmlformats.org/spreadsheetml/2006/main" count="1105" uniqueCount="556">
  <si>
    <t>к приказу Минэнерго России</t>
  </si>
  <si>
    <t>МВт</t>
  </si>
  <si>
    <t>МВ×А</t>
  </si>
  <si>
    <t>Мвар</t>
  </si>
  <si>
    <t>Идентификатор инвестиционного проекта</t>
  </si>
  <si>
    <t>Причины отклонений</t>
  </si>
  <si>
    <t>План</t>
  </si>
  <si>
    <t>Факт</t>
  </si>
  <si>
    <t>Другое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</si>
  <si>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</si>
  <si>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</si>
  <si>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</si>
  <si>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4.1</t>
  </si>
  <si>
    <t>4.2</t>
  </si>
  <si>
    <t>5.1</t>
  </si>
  <si>
    <t>5.2</t>
  </si>
  <si>
    <t>км ЛЭП</t>
  </si>
  <si>
    <t>Приложение  № 3</t>
  </si>
  <si>
    <t>Номер группы инвестиционных проектов</t>
  </si>
  <si>
    <t xml:space="preserve">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</si>
  <si>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</si>
  <si>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%</t>
  </si>
  <si>
    <t>1.1</t>
  </si>
  <si>
    <t>1.1.1</t>
  </si>
  <si>
    <t>1.1.2</t>
  </si>
  <si>
    <t>1.1.3</t>
  </si>
  <si>
    <t>1.2</t>
  </si>
  <si>
    <t>1.2.1</t>
  </si>
  <si>
    <t>1.2.2</t>
  </si>
  <si>
    <t>1.2.3</t>
  </si>
  <si>
    <t>1.4.1</t>
  </si>
  <si>
    <t>2.1</t>
  </si>
  <si>
    <t>2.2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</si>
  <si>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</si>
  <si>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</si>
  <si>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</si>
  <si>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</si>
  <si>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</si>
  <si>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</si>
  <si>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</si>
  <si>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</si>
  <si>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2.2.5</t>
  </si>
  <si>
    <t>3.1</t>
  </si>
  <si>
    <t>3.1.1</t>
  </si>
  <si>
    <t>3.1.2</t>
  </si>
  <si>
    <t>3.1.3</t>
  </si>
  <si>
    <t>3.2</t>
  </si>
  <si>
    <t>4.1.1</t>
  </si>
  <si>
    <t>4.1.2</t>
  </si>
  <si>
    <t>4.1.3</t>
  </si>
  <si>
    <t>4.1.4</t>
  </si>
  <si>
    <t>4.2.1</t>
  </si>
  <si>
    <t>4.2.2</t>
  </si>
  <si>
    <t>4.2.3</t>
  </si>
  <si>
    <t>4.2.4</t>
  </si>
  <si>
    <t>5.1.1</t>
  </si>
  <si>
    <t>5.1.2</t>
  </si>
  <si>
    <t>5.1.3</t>
  </si>
  <si>
    <t>3.2.1</t>
  </si>
  <si>
    <t>3.2.2</t>
  </si>
  <si>
    <t>3.2.3</t>
  </si>
  <si>
    <t>Форма 3. Отчет об исполнении плана ввода основных средств по инвестиционным проектам инвестиционной программы</t>
  </si>
  <si>
    <t>от « 25 » апреля 2018 г. № 320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</si>
  <si>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</si>
  <si>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</si>
  <si>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</si>
  <si>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1</t>
  </si>
  <si>
    <t>ВСЕГО ОАО «ИЭСК»
по инвестиционной программе, 
в том числе:</t>
  </si>
  <si>
    <t>нд</t>
  </si>
  <si>
    <t>Техническое перевооружение и реконструкция, всего</t>
  </si>
  <si>
    <t>Реконструкция ПС 220 кВ Бытовая (замена Т-1 и Т-2 на 63 МВА, перевод нагрузки1,2 СШ-6 кВ на 3,4 СШ-6 кВ)</t>
  </si>
  <si>
    <t>Реконструкция ПС 110 кВ Мельниково (замена Т-1, Т-2, на 40 МВА, ОРУ-110)</t>
  </si>
  <si>
    <t>ПС 220/110 кВ Шелехово (реконструкция)</t>
  </si>
  <si>
    <t>Реконструкция ПС 35/10 кВ "Баклаши"</t>
  </si>
  <si>
    <t>Реконструкция ПС 220 кВ Ново-Ленино (реконструкция ячеек ОРУ-110 Т-3 и Т-4, монтаж КРУН 6 кВ)</t>
  </si>
  <si>
    <t>Перевод РП-10 кВ Марково в ПС 35 кВ Марково (Т-1 Т-2 по 16 МВА, ОРУ-35 кВ, КРУН)</t>
  </si>
  <si>
    <t>Программа замены РУВН в ТП 6(10)/0.4 кВ на необслуживаемые моноблоки, камеры КСО.</t>
  </si>
  <si>
    <t>Замена выключателей 220 кВ</t>
  </si>
  <si>
    <t>Реконструкция ПС Октябрьская</t>
  </si>
  <si>
    <t>Замена выключателей 110 кВ с недостаточной откл способностью (ПС Тайшет, ПС Водопад, ПС ЗСХК)</t>
  </si>
  <si>
    <t>Замена выключателей типа 110 кВ на ПС Лесогорск, ГПС №17, ЦЭП</t>
  </si>
  <si>
    <t>Реконструкция ВЛ 0,4кВ Государственная селекционная станция-Писарево с ВЛ 10кВ</t>
  </si>
  <si>
    <t>Реконструкция ВЛ 10кВ Веселый-Приудинск, ВЛ 10кВ Чуна-Чуна тяговая</t>
  </si>
  <si>
    <t>Реконструкция устройств РЗА для реализации ОАПВ ЗЭС</t>
  </si>
  <si>
    <t>Реконструкция электрические сети 10/0,4кВ р.п.Новобирюсинский (инв.№8000261852)</t>
  </si>
  <si>
    <t xml:space="preserve">Реконструкция и модернизация ВЧ каналов на на объектах ЗЭС </t>
  </si>
  <si>
    <t>Реконструкция ВЛ-35 кВ  ПС "Городская "-ПС "Чекановская "№35-10 , ПС "Строитель" -ПС "Чекановский ДОК" №35-16</t>
  </si>
  <si>
    <t>Реконструкция ВЛ 220 кВ 1 цепь Седановский переключательный пункт - Богучанская ГЭС с переводом ее на напряжение 35 кВ; ПС 220/35 Джижива и СПП 220/6</t>
  </si>
  <si>
    <t>Замена вводов  на ПС СЭС</t>
  </si>
  <si>
    <t>Замена  АБ и ВАЗП на ПС СЭС</t>
  </si>
  <si>
    <t>Замена  разрядников  на ОПН  на ПС СЭС</t>
  </si>
  <si>
    <t>Реконструкция ВЛ-35 кВ СПП- Эдучанка</t>
  </si>
  <si>
    <t xml:space="preserve">Реконструкция  ПС 220/35/10 Покосное </t>
  </si>
  <si>
    <t xml:space="preserve">Реконструкция ПС-35/6 кВ "Осиновская" </t>
  </si>
  <si>
    <t>Реконструкция  ВЛ-35 кВ Леоново -Калтук</t>
  </si>
  <si>
    <t>Реконструкция ПС 110/10  Осетрово для подключения НПС-6</t>
  </si>
  <si>
    <t>Реконструкция ПС 110/35/10кВ Качуг (замена ВМТ 110 кВ 5 шт.)</t>
  </si>
  <si>
    <t xml:space="preserve">Реконструкция ВЛ 35 кВ Новая Уда - Усть-Уда (уч. Юголок-Усть-Уда) </t>
  </si>
  <si>
    <t>Реконструкция ПС 35/10 кВ "Оёк" (перевод на напряжения 110 кВ)</t>
  </si>
  <si>
    <t>Реконструкция ВЛ-10кВ Оек-Турская от ПС 35/10 кВ Оек до опоры 147 с.Турская инв. № 6000100028</t>
  </si>
  <si>
    <t>Реконструкция ПС 110/35/10 кВ Хомутово (замена ВМТ 110 кВ 2 шт.) Программа замены выключателей</t>
  </si>
  <si>
    <t>Реконструкция ПС 110 кВ Усть-Орда (АОПО ВЛ 110 кВ Усть-Орда - Никольск)</t>
  </si>
  <si>
    <t>Реконструкция ПС Олонки (замена трансформатора)</t>
  </si>
  <si>
    <t>Реконструкция маслохозяйства на базе Осинского РЭС.</t>
  </si>
  <si>
    <t>Реконструкция ПС 110/10 кВ Харбатово, ПС 110/10 кВ Ользоны (замена разрядников РВС-110 на ОПН-110)</t>
  </si>
  <si>
    <t>Выполнение обследований и мероприятий по обеспечению ЭМС УРЗА, ССПИ, АСУ ТП и ТМ на объектах ВЭС</t>
  </si>
  <si>
    <t>Замена ТТ 10 кВ на выходах 10кВ  на ПС Верхоленск ПС Манзурка ПС Харат ПС Гаханы ПС Бозой ПС Тараса ПС Середкино, замена ТН-10 2 шт. на ПС Казачье</t>
  </si>
  <si>
    <t>Реконструкция ПС 35/10кВ  Чеpёмушки (замена силового трансформатора 3.2 МВА на 6.3 МВА)</t>
  </si>
  <si>
    <t>Модернизация (расширение) ССПИ ПС 110 кВ Урик</t>
  </si>
  <si>
    <t>ПС-500/220/110/35/10/6 "Иркутская"</t>
  </si>
  <si>
    <t>Реконструкция устройств РЗА ВЛ 500 кВ № 568, 563 на УПК-500 Тыреть с заменой выключателей на ОРУ 500 кВ УПК-500 "Тыреть"</t>
  </si>
  <si>
    <t>Реконструкция ВЛ 110 кВ Иркутская ТЭЦ-10-Мегет с отпайками, ВЛ 110 кВ Ново-Ленино-Мегет с отпайками и ВЛ 110 кВ Иркутская ТЭЦ-10-Ново-Ленино с отп.</t>
  </si>
  <si>
    <t xml:space="preserve">ПС 110/35/10 "Заря", "Новонукутск", "Бахтай" замена МВ-110 «СВ-110» на ЭВ-110. </t>
  </si>
  <si>
    <t>ПС 110/35/6/10 кВ "Кутулик-110" инв.№7000041422 Реконструкция электромагнитной блокировки</t>
  </si>
  <si>
    <t>Реконструкция ВЛ-10-0,4 кВ с КТП ЦЭС</t>
  </si>
  <si>
    <t>ПС 110 кВ Вокзальная замена вакуумного выключателя на ВВ/TEL-10-10/1000 с трансформатором тока ТПЛ-10-400/5</t>
  </si>
  <si>
    <t>ПС 110/35/10/6  Кутулик замена 6 шт. выключателей вводов типа ГТВ II -15-110/200.</t>
  </si>
  <si>
    <t>Здание общеподстанционного пункта управления ПС "Кутулик-110 инв. №7000010218</t>
  </si>
  <si>
    <t>Реконструкция защит ПЗ-2:  СВ-110 ПС 110 кВ "Кутулик", СВ-110 ПС 110 кВ "Вокзальная"</t>
  </si>
  <si>
    <t xml:space="preserve">Реконструкция ПС  Белореченская </t>
  </si>
  <si>
    <t>Реконструкция «Здания диспетчерского пункта», инв.№7000010237 (АБК Новонукутск)</t>
  </si>
  <si>
    <t>Выполнение обследований и мероприятий по обеспечению ЭМС ПС Черемхово, УП-15, Мирная, ПРП</t>
  </si>
  <si>
    <t>Оборудование быстродействующей дуговой защитой ПС 110 кВ (ПС Цемзавод, Вокзальная, Свирск)</t>
  </si>
  <si>
    <t>ПС  110/35/10  Замена трансформаторов напряжения (ПС Бахтай, Лесозавод, Аляты)</t>
  </si>
  <si>
    <t>ПС 110 кВ Новожилкино замена терминала MiCOM Р922S</t>
  </si>
  <si>
    <t>ПС 110/35/10 кВ "Белореченская" Замена аккумуляторной батареи СК-6, замена ЗВУ</t>
  </si>
  <si>
    <t>Распредустройство ГПП ЗРУ-6 ПС Свирск, инв. № 700АО40463;Здание Свирск ЗРУ-6 ГПП ПС Свирск, инв. № 700А010020</t>
  </si>
  <si>
    <t>Установка устройств АЛАР (ФССС, ФЦ, ЗНПФ) ВЛ 500 кВ УПК Тыреть – Ключи (ВЛ-566) на УПК Тыреть 500 кВ и ПС 500 кВ Ключи</t>
  </si>
  <si>
    <t>Реконструкция цепей напряжения ОРУ-220 ПС Черемхово</t>
  </si>
  <si>
    <t>ССПИ (ЦЭС)</t>
  </si>
  <si>
    <t>Новое строительство, всего</t>
  </si>
  <si>
    <t>Оборудование не требующее монтажа</t>
  </si>
  <si>
    <t>Создание САОН Иркутско-Черемховского энергорайона</t>
  </si>
  <si>
    <t>ПС 35 кВ Введенщина</t>
  </si>
  <si>
    <t>Строительство ЛЭП-10 ПС Бытовая -Мамоны (перевод нагрузки с ПС Максимовская на ПС Бытовая)</t>
  </si>
  <si>
    <t>ПС 220/110/10 кВ Восточная с ВЛ-220 кВ "Иркутская - Восточная  и ВЛ 110 кВ"</t>
  </si>
  <si>
    <t>ПС 110 кВ Новая Лисиха с ВЛ 110 кВ</t>
  </si>
  <si>
    <t>ПС 110 кВ Дачная</t>
  </si>
  <si>
    <t>Строительство сетей 10 кВ от ПС 220/110/10 кВ. Восточная</t>
  </si>
  <si>
    <t>Электрические сети 35,0,4 кВ с ТП 35/0,4 кВ в п.Мурино Слюдянского района</t>
  </si>
  <si>
    <t>Электрические сети 10 и 0,4 кВ п.Б.Коты Иркутского района</t>
  </si>
  <si>
    <t>ПС 110 кВ Патроны с ВЛ 110 кВ</t>
  </si>
  <si>
    <t>Строительство электрической сети в Мамонском МО в границах ЖСК "Сотрудник ОМОН"</t>
  </si>
  <si>
    <t xml:space="preserve">Строительство второй цепи ВЛ-110 кВ Гидростроитель - Зяба-Кежма-Видим - Черная - Коршуниха </t>
  </si>
  <si>
    <t xml:space="preserve">Строительство второй цепи ВЛ-110 кВ  Коршуниха - Хребтовая - Семигорск - Ручей - Усть-Кут -Лена </t>
  </si>
  <si>
    <t>Заход-выход ВЛ 220 кВ Коршуниха - Звездная и ВЛ-220 кВ Лена-Якурим на ОРУ- 220 кВ ПС Усть-Кут</t>
  </si>
  <si>
    <t>ВЛ 35 кВ ПС Киренга- ПС Небель</t>
  </si>
  <si>
    <t>Строительство ВЛ 10 кВ ПС Покровская - п. Плишкино</t>
  </si>
  <si>
    <t>Строительство ПС 220/35/10 кВ Столбово с ВЛ 35 кВ Столбово – Усть-Куда, ВЛ 10 кВ и заходом ВЛ 220 кВ</t>
  </si>
  <si>
    <t>Строительство аналитической лаборатории ВЭС</t>
  </si>
  <si>
    <t>Приобретение объектов инфраструктуры и земельных участков (ЦЭС)</t>
  </si>
  <si>
    <t>Строительство ВЛ-10-6-0,4 кВ для обеспечения технологического присоединения потребителей ЦЭС</t>
  </si>
  <si>
    <t>Электрическая сеть д. Старый Китой Усольского района</t>
  </si>
  <si>
    <t>ПС Иркутская (по Предписанию)</t>
  </si>
  <si>
    <t xml:space="preserve">ПС 110/35/6 кВ "ЗГО" установка быстродействующих комплектов ДФЗ </t>
  </si>
  <si>
    <t>ВЛ 10 кВ "Новожилкино-Целоты" яч.6 отпайка на с.Раздолье</t>
  </si>
  <si>
    <t>Строительство объектов электроснабжения на территории Южного массива города Ангарска</t>
  </si>
  <si>
    <t>Электрическая сеть д. Старая Ясачная Усольского района</t>
  </si>
  <si>
    <t>УПК Тыреть (по Предписанию)</t>
  </si>
  <si>
    <t>Строительство базы в Черемховском районе</t>
  </si>
  <si>
    <t>н.д.</t>
  </si>
  <si>
    <t>Год раскрытия информации: ___2018______ год</t>
  </si>
  <si>
    <t>за год _2018_______</t>
  </si>
  <si>
    <t>Отчет о реализации инвестиционной программы __________ОАО "Иркутская электросетевая компания"___________________________________________________________________</t>
  </si>
  <si>
    <t>Утвержденные плановые значения показателей приведены в соответствии с  ___Приказ Минэнерго России от 25.11.2014 г. № 861  «Об утверждении инвестиционной программы ОАО «Иркутская электросетевая компания» на 2015 – 2019 годы»___________________________________________________________________________</t>
  </si>
  <si>
    <t>Принятие основных средств и нематериальных активов к бухгалтерскому учету в год 2018</t>
  </si>
  <si>
    <t>Отклонение от плана ввода основных средств года 2018</t>
  </si>
  <si>
    <t>Г</t>
  </si>
  <si>
    <t>0.1</t>
  </si>
  <si>
    <t>0.2</t>
  </si>
  <si>
    <t>Филиал ОАО "ИЭСК" "Южные электрические сети", всего, в том числе:</t>
  </si>
  <si>
    <t>Техническое перевооружение и реконструкция, всего, в том числе:</t>
  </si>
  <si>
    <t>Автоматизированная информационно-измерительная система коммерческого учета электроэнергии  (АИИС КУЭ)</t>
  </si>
  <si>
    <t>1.1.110</t>
  </si>
  <si>
    <t>1.1.118</t>
  </si>
  <si>
    <t>1.1.108</t>
  </si>
  <si>
    <t>1.1.4</t>
  </si>
  <si>
    <t>1.1.107</t>
  </si>
  <si>
    <t>1.1.5</t>
  </si>
  <si>
    <t>1.1.127</t>
  </si>
  <si>
    <t>1.1.6</t>
  </si>
  <si>
    <t>Реконструкция ТП (замена РУ-6/10 кВ на RM-6) и ПС</t>
  </si>
  <si>
    <t>1.1.126</t>
  </si>
  <si>
    <t>1.1.7</t>
  </si>
  <si>
    <t>Развитие сетей 10 кВ ПС 220/10 кВ Восточная</t>
  </si>
  <si>
    <t>1.1.120</t>
  </si>
  <si>
    <t>1.1.8</t>
  </si>
  <si>
    <t>Программа по привед. кач-ва э/энергии в распред. сетях в соотв. с ГОСТ 32144-2013.</t>
  </si>
  <si>
    <t>1.1.124</t>
  </si>
  <si>
    <t>1.1.9</t>
  </si>
  <si>
    <t>Реконструкция  КЛ 0,4/6-10 кВ</t>
  </si>
  <si>
    <t>1.1.130</t>
  </si>
  <si>
    <t>1.1.10</t>
  </si>
  <si>
    <t>ССПИ</t>
  </si>
  <si>
    <t>1.3.15</t>
  </si>
  <si>
    <t>1.1.11</t>
  </si>
  <si>
    <t>Компенсация емкостных токов</t>
  </si>
  <si>
    <t>1.1.12</t>
  </si>
  <si>
    <t>Технологическое присоединение потребителей реконструкция</t>
  </si>
  <si>
    <t>1.1.131</t>
  </si>
  <si>
    <t>1.1.13</t>
  </si>
  <si>
    <t>Пожаро-охранная сигнализация</t>
  </si>
  <si>
    <t>1.1.14</t>
  </si>
  <si>
    <t>Замена высоковольтных вводов 110-220 кВ</t>
  </si>
  <si>
    <t>1.1.15</t>
  </si>
  <si>
    <t>Замена МВ-220-110  кВ с недостаточной отключающей способностью и выключателей типа ВМТ на элегазовые выключатели</t>
  </si>
  <si>
    <t>1.1.16</t>
  </si>
  <si>
    <t>Замена грозозащитных тросов на ВЛ 35-500 кВ</t>
  </si>
  <si>
    <t>1.1.17</t>
  </si>
  <si>
    <t>Замена трансформаторов напряжения</t>
  </si>
  <si>
    <t>1.1.18</t>
  </si>
  <si>
    <t xml:space="preserve">Реконструкция устройств РЗА </t>
  </si>
  <si>
    <t>1.2.9</t>
  </si>
  <si>
    <t>1.1.19</t>
  </si>
  <si>
    <t>Замена оборудования трансформаторных подстанций</t>
  </si>
  <si>
    <t>1.1.20</t>
  </si>
  <si>
    <t>Телемеханика распредсетей 10/6/0,4 кВ</t>
  </si>
  <si>
    <t>1.3.16</t>
  </si>
  <si>
    <t>1.1.21</t>
  </si>
  <si>
    <t>Реконструкция телемеханики системных подстанций</t>
  </si>
  <si>
    <t>1.3.17</t>
  </si>
  <si>
    <t>1.1.22</t>
  </si>
  <si>
    <t>1.1.23</t>
  </si>
  <si>
    <t>1.1.117</t>
  </si>
  <si>
    <t>1.1.24</t>
  </si>
  <si>
    <t>АИИС КУЭ  распредсетей</t>
  </si>
  <si>
    <t>1.1.25</t>
  </si>
  <si>
    <t>Замена аккумуляторных батарей</t>
  </si>
  <si>
    <t>1.1.111</t>
  </si>
  <si>
    <t>1.1.26</t>
  </si>
  <si>
    <t>Перевод сетей 6/10 кВ</t>
  </si>
  <si>
    <t>1.1.115</t>
  </si>
  <si>
    <t>1.1.27</t>
  </si>
  <si>
    <t>Программа замены измерительных трансформаторов (ТН 110-500 кВ)</t>
  </si>
  <si>
    <t>1.1.28</t>
  </si>
  <si>
    <t>Программа замены разрядников и ОПН 35-500 кВ.</t>
  </si>
  <si>
    <t>1.1.29</t>
  </si>
  <si>
    <t>Реконструкция ВЛ-10 кВ ПС Баклаши-Смоленщина(2-х цепная ВЛ-ПС Баклаши-Смоленщина и ПС Баклаши-Теплицы А)</t>
  </si>
  <si>
    <t>1.1.30</t>
  </si>
  <si>
    <t>Реконструкция ВЛ-6 кВ ТП-979-ТП-1710 без замены опор;ВЛ-6 кВ ТП-17-ТП-440 совмещенная с ВЛ-0,4 кВ; ВЛ-6 кВ ПС Южная-ТП-8А без замены опор</t>
  </si>
  <si>
    <t>1.1.31</t>
  </si>
  <si>
    <t>Реконструкция КЛ 0,4-6/10 кВ на 2018 год</t>
  </si>
  <si>
    <t>1.1.32</t>
  </si>
  <si>
    <t>1.1.33</t>
  </si>
  <si>
    <t>Реконструкция ВЛ 6-10 и 0.4 кВ с заменой провода для исключения рисков возникновения пожаров</t>
  </si>
  <si>
    <t>1.1.34</t>
  </si>
  <si>
    <t>1.1.128</t>
  </si>
  <si>
    <t>1.1.35</t>
  </si>
  <si>
    <t>Монтаж дуговых защит на ПС</t>
  </si>
  <si>
    <t>1.1.36</t>
  </si>
  <si>
    <t>1.1.113</t>
  </si>
  <si>
    <t>1.1.37</t>
  </si>
  <si>
    <t xml:space="preserve">Реконструкция трансформаторной мастерской с башней с открытым складом масла ПС 220 кВ Н-Ленино </t>
  </si>
  <si>
    <t>1.1.129</t>
  </si>
  <si>
    <t>1.1.38</t>
  </si>
  <si>
    <t>Реконструкция нижней базы</t>
  </si>
  <si>
    <t>Новое строительство, всего, в том числе:</t>
  </si>
  <si>
    <t>1.2.11</t>
  </si>
  <si>
    <t>ПС 110/10/6 кВ РКК-2 с КЛ-110 кВ Кировская  -  ПП-3 -  РКК-2</t>
  </si>
  <si>
    <t>2.1.34</t>
  </si>
  <si>
    <t>2.1.32</t>
  </si>
  <si>
    <t>1.2.4</t>
  </si>
  <si>
    <t>2.1.35</t>
  </si>
  <si>
    <t>1.2.5</t>
  </si>
  <si>
    <t>1.2.6</t>
  </si>
  <si>
    <t>Технологическое присоединение потребителей новое строительство</t>
  </si>
  <si>
    <t>2.1.36</t>
  </si>
  <si>
    <t>1.2.7</t>
  </si>
  <si>
    <t>2.1.31</t>
  </si>
  <si>
    <t>1.2.8</t>
  </si>
  <si>
    <t>ПС 220 кВ Левобережная с ВЛ 220 кВ</t>
  </si>
  <si>
    <t>2.1.33</t>
  </si>
  <si>
    <t>2.1.30</t>
  </si>
  <si>
    <t>1.2.10</t>
  </si>
  <si>
    <t xml:space="preserve">Строительство ПС 220 кВ Малая Елань с ВЛ 220 кВ </t>
  </si>
  <si>
    <t>1.2.12</t>
  </si>
  <si>
    <t>1.2.13</t>
  </si>
  <si>
    <t>Строительство КЛ 10 кВ ПС Байкальская-РП 43 (для подключения объекта "Умная школа" к ПС Приморская)</t>
  </si>
  <si>
    <t>1.2.14</t>
  </si>
  <si>
    <t>1.2.15</t>
  </si>
  <si>
    <t>1.2.16</t>
  </si>
  <si>
    <t>2.1.29</t>
  </si>
  <si>
    <t>1.2.17</t>
  </si>
  <si>
    <t>Приобретение объектов инфраструктуры и земельных участков</t>
  </si>
  <si>
    <t>1.2.18</t>
  </si>
  <si>
    <t>Производственная база и склад  Иркутская область, г. Иркутск, ул. Безбокова, 38</t>
  </si>
  <si>
    <t>2.2.9</t>
  </si>
  <si>
    <t>1.2.19</t>
  </si>
  <si>
    <t>1.2.20</t>
  </si>
  <si>
    <t>Электрические сети в мкр. Н.-Иркутский</t>
  </si>
  <si>
    <t>1.2.21</t>
  </si>
  <si>
    <t>ПС 110 кВ Зелёный берег с ВЛ 110 кВ</t>
  </si>
  <si>
    <t>1.2.22</t>
  </si>
  <si>
    <t>Корпоративная информационная сеть ЮЭС</t>
  </si>
  <si>
    <t>2.2.12</t>
  </si>
  <si>
    <t>1.2.23</t>
  </si>
  <si>
    <t>Оборудование не требующее монтажа ЮЭС</t>
  </si>
  <si>
    <t>2</t>
  </si>
  <si>
    <t>Филиал ОАО "ИЭСК" "Восточные электрические сети", всего, в том числе:</t>
  </si>
  <si>
    <t>Техническое перевооружение и реконструкция</t>
  </si>
  <si>
    <t>г</t>
  </si>
  <si>
    <t>Снижение затрат на покупку потерь электроэнергии ВЛ-10 Березовая-Н.Дача за счет установки прибора учета на границе с потребителем и переводе этого учета в расчетный</t>
  </si>
  <si>
    <t>Автоматизированная информационно-измерительная система коммерческого учета электроэнергии  (АИИС КУЭ ) ВЭС</t>
  </si>
  <si>
    <t>2.1.14</t>
  </si>
  <si>
    <t>2.1.5</t>
  </si>
  <si>
    <t>Технологическое присоединение к электросетям филиала реконструкция</t>
  </si>
  <si>
    <t>1.1.53</t>
  </si>
  <si>
    <t>2.1.6</t>
  </si>
  <si>
    <t>Реконструкция распредсетей с целью приведения качества напряжения в соответствие с ГОСТ-13109-97</t>
  </si>
  <si>
    <t>1.1.51</t>
  </si>
  <si>
    <t>2.1.7</t>
  </si>
  <si>
    <t>Реконструкция объкта: Участок ВЛ 110 кВ Усть-Орда-Тихоновка от опоры №1 до опоры №256</t>
  </si>
  <si>
    <t>1.1.42</t>
  </si>
  <si>
    <t>2.1.8</t>
  </si>
  <si>
    <t>Реконструкция ПС 110/35/10кВ Качуг (Замена АКБ, ВЗУ, ЩПТ)</t>
  </si>
  <si>
    <t>2.1.9</t>
  </si>
  <si>
    <t>1.1.44</t>
  </si>
  <si>
    <t>2.1.10</t>
  </si>
  <si>
    <t>Реконструкция ПС 110/10кВ Тихоновка (замена АКБ ШУОТ, установка 1 резервного ШУОТ)</t>
  </si>
  <si>
    <t>2.1.11</t>
  </si>
  <si>
    <t>2.1.12</t>
  </si>
  <si>
    <t>2.1.13</t>
  </si>
  <si>
    <t>Реконструкция ПС 110/35/10кВ Усть-Оpда (замена МКП 110 кВ)</t>
  </si>
  <si>
    <t>2.1.15</t>
  </si>
  <si>
    <t>2.1.16</t>
  </si>
  <si>
    <t xml:space="preserve">Реконструкция ПС 110/35/10 кВ  Еланцы (замена АКБ ШУОТ, установка  1 резервного ШУОТ) </t>
  </si>
  <si>
    <t>1.1.39</t>
  </si>
  <si>
    <t>2.1.17</t>
  </si>
  <si>
    <t>2.1.18</t>
  </si>
  <si>
    <t>Реконструкция ПС 110/35/10 кВ Усть-Орда (замена ВМТ 110 кВ 2 шт.) Программа замены выключателей</t>
  </si>
  <si>
    <t>2.1.19</t>
  </si>
  <si>
    <t>2.1.20</t>
  </si>
  <si>
    <t>2.1.21</t>
  </si>
  <si>
    <t>2.1.22</t>
  </si>
  <si>
    <t>2.1.23</t>
  </si>
  <si>
    <t>Реконструкция ПС 110/35/10 кВ Хогот(монтаж дуговой защиты КРУН 10 кВ 1 СШ), ПС Ользоны (мон.дуг.защ)</t>
  </si>
  <si>
    <t xml:space="preserve"> 1.1.37</t>
  </si>
  <si>
    <t>2.1.24</t>
  </si>
  <si>
    <t>Реконструкция ВЛ-110 кВ ТЭЦ-10 - Урик Б с отпайкой на Никольск (замена грозотроса)</t>
  </si>
  <si>
    <t>2.1.25</t>
  </si>
  <si>
    <t>2.1.26</t>
  </si>
  <si>
    <t>Реконструкция объекта: ВЛ-10кВ Карлук- Глазуново от ПС 110кВ Карлук  до  оп.168 с.Рыбацкое инв № 6000100085»</t>
  </si>
  <si>
    <t>2.1.27</t>
  </si>
  <si>
    <t>Реконструкция каналов связи  Оса - Енисей, Оса - НовоЛенино</t>
  </si>
  <si>
    <t>2.1.28</t>
  </si>
  <si>
    <t>Реконструкция ВЛ 10 кВ (переустройство заходов ВЛ 10 кВ на ПС Грановщина)</t>
  </si>
  <si>
    <t>Реконструкция объекта: ВЛ 35 кВ Коты-Хомутово от опоры №58 до опоры №154 инв.6000100013</t>
  </si>
  <si>
    <t>Реконструкция объекта: ВЛ 35 кВ Пивовариха-Худяково инв. №6000916700</t>
  </si>
  <si>
    <t>Рек.ВЛ-10кВ Грановщина - Усть-Куда Цепь А от ПС 35/10 Грановщина до оп.181 с.Усть-Куда (6000100099)</t>
  </si>
  <si>
    <t>Реконст. объек: ВЛ 10 кВ Грановщина-Усть-Куда Цепь Б от ПС 35/10кВ Грановщина до опры 202 с.Усть-Куда  (инв. 6000100098)</t>
  </si>
  <si>
    <t>Реконструкция объекта: ВЛ-10 кВ Хомутово-Турская от ПС 110/35/10кВ Хомутово</t>
  </si>
  <si>
    <t>Реконструкция объекта: Административное 3 этажное здание ул. Депутатская 38 инв. № 6000900204 (монтаж диспетчерского щита для ДП)</t>
  </si>
  <si>
    <t>Реконструкция ВЛ-110 кВ Оса-Новая Уда (замена грозотроса) Программа замены грозотроса на ВЛ 35-500 кВ</t>
  </si>
  <si>
    <t>Реконструкция сети радиосвязи Жигаловского РЭС (реконструкция БС в п. Жигалово)</t>
  </si>
  <si>
    <t>1.3.4</t>
  </si>
  <si>
    <t>2.1.37</t>
  </si>
  <si>
    <t>2.1.38</t>
  </si>
  <si>
    <t xml:space="preserve">Реконструкция телемеханики  Осинский РЭС (Боханский СУ) </t>
  </si>
  <si>
    <t>1.3.6</t>
  </si>
  <si>
    <t>2.1.39</t>
  </si>
  <si>
    <t>Новое строительство</t>
  </si>
  <si>
    <t>Строительство распред сетей 10-0,4 кВ с целью приведения качества напряжения в соответствие с ГОСТ-32144-2013</t>
  </si>
  <si>
    <t>Строительство ПС 35/10 кВ Светлячки с заходом ВЛ 35 кВ, ВЛ 10 кВ</t>
  </si>
  <si>
    <t>ВЛ 10 кВ ПС Покровская - Н.Лисиха</t>
  </si>
  <si>
    <t>Строительство ПС 35/10 кв Поздняково с ВЛ 35 кВ, ВЛ 10 кВ</t>
  </si>
  <si>
    <t>2.2.6</t>
  </si>
  <si>
    <t>2.2.7</t>
  </si>
  <si>
    <t>Строительство ПС 35/10 кВ Садоводство с заходами ВЛ 35 , ВЛ 10 кВ</t>
  </si>
  <si>
    <t>2.2.8</t>
  </si>
  <si>
    <t>Строительство ПС 35/10 кВ Геологическая с заходами ВЛ 10 Кв</t>
  </si>
  <si>
    <t>2.2.10</t>
  </si>
  <si>
    <t>2.2.11</t>
  </si>
  <si>
    <t>АИИС КУЭ в Иркутском, Осинском, Жигаловском, Боханском, Ольхонском районах</t>
  </si>
  <si>
    <t xml:space="preserve">Система определения мест повреждения ВЛ 110 кВ </t>
  </si>
  <si>
    <t>2.2.13</t>
  </si>
  <si>
    <t xml:space="preserve"> Строит. объекта: ПС 35/10 кВ Геологическая</t>
  </si>
  <si>
    <t>2.2.14</t>
  </si>
  <si>
    <t xml:space="preserve"> Разработка аккумулятора на основе алюминий - углеродных композитов </t>
  </si>
  <si>
    <t>2.2.15</t>
  </si>
  <si>
    <t>Выкуп земельных участков, ВЛ 110,220,500 кВ и ПС 35,110,220,500 кВ</t>
  </si>
  <si>
    <t>2.2.16</t>
  </si>
  <si>
    <t>Пожароохранные мероприятия ВЭС (ОПС,видеонаблюдение, АКЛ)(программа безопасности)</t>
  </si>
  <si>
    <t>2.2.17</t>
  </si>
  <si>
    <t>Строительство гаража для спецтехники Качугского РЭС</t>
  </si>
  <si>
    <t>3</t>
  </si>
  <si>
    <t>Филиал ОАО "ИЭСК" "Западные  электрические сети", всего, в том числе:</t>
  </si>
  <si>
    <t xml:space="preserve">Реконструкция ВЛ-500кВ, ВЛ-220кВ  замена грозозащитного троса С-70 на новый МЗ-В-ОЖ-Н-Р </t>
  </si>
  <si>
    <t>1.1.61</t>
  </si>
  <si>
    <t xml:space="preserve">Замена ЗНОМ-35 на ЗНОЛ-35 (24шт) </t>
  </si>
  <si>
    <t>1.1.69</t>
  </si>
  <si>
    <t xml:space="preserve">Реконструкция ПС 500 Новозиминская  (установка Т4) </t>
  </si>
  <si>
    <t>1.1.70</t>
  </si>
  <si>
    <t>3.1.4</t>
  </si>
  <si>
    <t xml:space="preserve">Объекты реконструкции для обеспечения технологического присоединения к электрическим сетям ВЛ-10/0,4 кВ ЗЭС </t>
  </si>
  <si>
    <t>1.1.71              1.1.73</t>
  </si>
  <si>
    <t>3.1.5</t>
  </si>
  <si>
    <t>3.1.6</t>
  </si>
  <si>
    <t>3.1.7</t>
  </si>
  <si>
    <t>3.1.8</t>
  </si>
  <si>
    <t>3.1.9</t>
  </si>
  <si>
    <t>Замена измерительных трансформаторов (ТТ и ТН)  110-500кВ   ПС 110/35/10кВ Шеберта, ТТ-110 Тулун-А</t>
  </si>
  <si>
    <t>3.1.10</t>
  </si>
  <si>
    <t>3.1.11</t>
  </si>
  <si>
    <t>1.3.10</t>
  </si>
  <si>
    <t>3.1.12</t>
  </si>
  <si>
    <t xml:space="preserve">Телемеханизация ПС ЗЭС в рамках проекта ССПИ (АСУ ТП ПС 500кВ Тайшет прсоедин. 110кВ, 35кВ, 10кВ) </t>
  </si>
  <si>
    <t>1.3.9</t>
  </si>
  <si>
    <t>3.1.13</t>
  </si>
  <si>
    <t>Реконструкция здания проходной ПС 220/110/10 (ПП 500) кВ Тулун инв.№8000001056 (модернизация систем видеонаблюдения)</t>
  </si>
  <si>
    <t>3.1.14</t>
  </si>
  <si>
    <t>3.1.15</t>
  </si>
  <si>
    <t>Реконструкция центров питания и ВЛ-10-0,4 кВ с целью приведения качества электроэнергии в соответствии с ГОСТ32144-2013.</t>
  </si>
  <si>
    <t>3.1.16</t>
  </si>
  <si>
    <t xml:space="preserve">Замена ТОЛ-35 на т рансформаторы тока ТФЗМ-35 (3+3шт) на ПС Озёрная, ПС Тайшет </t>
  </si>
  <si>
    <t>3.1.17</t>
  </si>
  <si>
    <t>Замена микропроцессорных терминалов на ПС ЗЭС (12шт)</t>
  </si>
  <si>
    <t>Автоматизированная информационно-измерительная система коммерческого учета электроэнергии ЗЭС</t>
  </si>
  <si>
    <t>Объекты строительства для обеспечения технологического присоединения к электрическим сетям ВЛ-10/0,4 кВ ЗЭС</t>
  </si>
  <si>
    <t>ВЛ 10кВ Трактовая-д.Новотроиц, Тулунский район</t>
  </si>
  <si>
    <t>3.2.4</t>
  </si>
  <si>
    <t>2.2.11.</t>
  </si>
  <si>
    <t>4</t>
  </si>
  <si>
    <t>Филиал ОАО "ИЭСК" "Северные электрические сети", всего, в том числе</t>
  </si>
  <si>
    <t>Автоматизированная информационно-измерительная система коммерческого учета электроэнергии потребителей 0,4 кВ СЭС (АИИС КУЭ)</t>
  </si>
  <si>
    <t>Замена  ОД-КЗ и ВМ-110 кВ на ВЭ-110</t>
  </si>
  <si>
    <t>4.1.5</t>
  </si>
  <si>
    <t>4.1.6</t>
  </si>
  <si>
    <t>Замена выключателей  220 кВ на элегазовые</t>
  </si>
  <si>
    <t>4.1.7</t>
  </si>
  <si>
    <t xml:space="preserve">БПП 500 замена реакторов 500 кВ выключатлей 220 и </t>
  </si>
  <si>
    <t>4.1.8</t>
  </si>
  <si>
    <t xml:space="preserve">Замена фиксирующих приборов ПС СЭС </t>
  </si>
  <si>
    <t>4.1.9</t>
  </si>
  <si>
    <t>4.1.10</t>
  </si>
  <si>
    <t>4.1.11</t>
  </si>
  <si>
    <t>Реконструкция распределительных сетей 10/0,4 кв СЭС</t>
  </si>
  <si>
    <t>4.1.12</t>
  </si>
  <si>
    <t xml:space="preserve">Технологическое присоединение потребителей </t>
  </si>
  <si>
    <t>4.1.13</t>
  </si>
  <si>
    <t>4.1.14</t>
  </si>
  <si>
    <t>4.1.15</t>
  </si>
  <si>
    <t>Программа по приведению качества электроэнергии в распределительных электрических сетях филиала в соответстви c ГОСТ 32144-2013</t>
  </si>
  <si>
    <t>4.1.16</t>
  </si>
  <si>
    <t xml:space="preserve">Замена грозотроса  50 км на ВЛ-500 кВ № 570 </t>
  </si>
  <si>
    <t>4.1.17</t>
  </si>
  <si>
    <t>4.1.18</t>
  </si>
  <si>
    <t xml:space="preserve">ВЛ-110 кВ "Усть-Кут - Киренск" </t>
  </si>
  <si>
    <t>4.1.19</t>
  </si>
  <si>
    <t>ПС 110/10 кВ Северная реконструкция</t>
  </si>
  <si>
    <t>4.1.20</t>
  </si>
  <si>
    <t>4.1.21</t>
  </si>
  <si>
    <t>4.1.22</t>
  </si>
  <si>
    <t>Реконструкция УРЗА для реализации ОАПВ на ВЛ-500 кВ №  569, 570</t>
  </si>
  <si>
    <t>4.1.23</t>
  </si>
  <si>
    <t>Замена оборудования телемеханики  на ПС СЭС</t>
  </si>
  <si>
    <t>4.1.24</t>
  </si>
  <si>
    <t>Замена ТН-110-500 кВ</t>
  </si>
  <si>
    <t>4.1.25</t>
  </si>
  <si>
    <t>Реконструкция  ПС-35/6 кВ № 9</t>
  </si>
  <si>
    <t>4.1.26</t>
  </si>
  <si>
    <t>Создание и реконструкция УПА на участке УГЭС-Хани</t>
  </si>
  <si>
    <t>4.1.27</t>
  </si>
  <si>
    <t>Пожароохранные мероприятия на объектах ИЭСК</t>
  </si>
  <si>
    <t>4.1.28</t>
  </si>
  <si>
    <t>4.2.5</t>
  </si>
  <si>
    <t>4.2.6</t>
  </si>
  <si>
    <t xml:space="preserve">Приобретение объектов сетевой инфроструктуры и ЗУ под объектами </t>
  </si>
  <si>
    <t>5</t>
  </si>
  <si>
    <t>Филиал ОАО "ИЭСК" "Центральные электрические сети", всего, в том числе:</t>
  </si>
  <si>
    <t xml:space="preserve">ПС 35/10 кВ "Сельхозкомплекс" замена КРУН-10 на КРУН-10 типа К-59  </t>
  </si>
  <si>
    <t>ПС 35 кВ Тайтурка укрепление береговой линии подстанции и заходов ВЛ-35 кВ</t>
  </si>
  <si>
    <t>Замена грозотроса на ВЛ-500, ВЛ-220 кВ, ВЛ-110 кВ</t>
  </si>
  <si>
    <t>5.1.4</t>
  </si>
  <si>
    <t>5.1.5</t>
  </si>
  <si>
    <t>УПК-500 "Тыреть"</t>
  </si>
  <si>
    <t>5.1.6</t>
  </si>
  <si>
    <t>ВЛ 110 кВ Иркутская ТЭЦ-10 блок 4– ГПП-1 (ШП-13) и ВЛ 110 кВ Иркутская ТЭЦ-10 – Иркутская (ШП-14) от ГПП-1 до ГПП-2, ВЛ 110 кВ Иркутская ТЭЦ-10 блок-</t>
  </si>
  <si>
    <t>5.1.7</t>
  </si>
  <si>
    <t>5.1.8</t>
  </si>
  <si>
    <t>5.1.9</t>
  </si>
  <si>
    <t>Автоматизированная информационно-измерительная система коммерческого учета электроэнергии ЦЭС  (АИИС КУЭ )</t>
  </si>
  <si>
    <t>5.1.10</t>
  </si>
  <si>
    <t>ПС 110/35/6 "Ангарская" Замена МВ-110 МКП-110-5-1000-26,5, замена на элегаз.выкл.ВЭБ-110 II-40/2500 с заменой кабельной продукции</t>
  </si>
  <si>
    <t>5.1.11</t>
  </si>
  <si>
    <t>Реконструкция ВЛ 110 кВ "Тельма - Новожилкино" с подключением от ВЛ 110 кВ "Цемзавод - Усольская, Цемзавод - Вокзальная"</t>
  </si>
  <si>
    <t>5.1.12</t>
  </si>
  <si>
    <t>ПС-110/35кВ "ЗГО" Реконструкция ОРУ- 35кВ, ЗРУ-6 кВ с ячейками, замена АБ СК-8 и подзарядных агрегатов ВАЗП на АБ типа GRoE и зар-подзар. уст-ва ВТЗП</t>
  </si>
  <si>
    <t>5.1.13</t>
  </si>
  <si>
    <t>ВЛ-35кВ ПС "УЗГО" - ПС"Железнодорожник"</t>
  </si>
  <si>
    <t>5.1.14</t>
  </si>
  <si>
    <t>5.1.15</t>
  </si>
  <si>
    <t>Замена высоковольтных вводов 110 кВ на МВ-110 (ПС Лесозавод, Пионерская)</t>
  </si>
  <si>
    <t>5.1.16</t>
  </si>
  <si>
    <t>5.1.17</t>
  </si>
  <si>
    <t>5.1.18</t>
  </si>
  <si>
    <t>5.1.19</t>
  </si>
  <si>
    <t>5.1.20</t>
  </si>
  <si>
    <t>Программа по приведению качества электроэнергии в распределительных электрических сетях</t>
  </si>
  <si>
    <t>5.1.21</t>
  </si>
  <si>
    <t>5.1.22</t>
  </si>
  <si>
    <t>5.1.23</t>
  </si>
  <si>
    <t>Техприсоединение заявителей  (ЦЭС)</t>
  </si>
  <si>
    <t>5.1.24</t>
  </si>
  <si>
    <t>5.1.25</t>
  </si>
  <si>
    <t>Ответвление на с. Раздолье ВЛ-10кВ Новожилкино-Целоты</t>
  </si>
  <si>
    <t>5.1.26</t>
  </si>
  <si>
    <t>5.1.27</t>
  </si>
  <si>
    <t>Реконструкция  гаража Голуметского  СУ (инв.№7000000011)</t>
  </si>
  <si>
    <t>5.1.28</t>
  </si>
  <si>
    <t>5.1.29</t>
  </si>
  <si>
    <t>Замена разрядников и ОПН 35-500 кВ (ПС Бахтай)</t>
  </si>
  <si>
    <t>5.1.30</t>
  </si>
  <si>
    <t>Замена аккумуляторной батареи на ШУОТ</t>
  </si>
  <si>
    <t>5.1.31</t>
  </si>
  <si>
    <t>5.1.32</t>
  </si>
  <si>
    <t>Пожароохранные мероприятия</t>
  </si>
  <si>
    <t>5.1.33</t>
  </si>
  <si>
    <t>5.1.34</t>
  </si>
  <si>
    <t>Реконструкция защит ПС 35-500 кВ ЦЭС</t>
  </si>
  <si>
    <t>5.1.35</t>
  </si>
  <si>
    <t>5.1.36</t>
  </si>
  <si>
    <t>5.1.37</t>
  </si>
  <si>
    <t>5.1.38</t>
  </si>
  <si>
    <t xml:space="preserve">ПС-220/110/35/6 "Черемхово" </t>
  </si>
  <si>
    <t>5.1.39</t>
  </si>
  <si>
    <t>5.1.40</t>
  </si>
  <si>
    <t xml:space="preserve">ПС 110 Лесозавод. Замена высоковольтных вводов на МВ-110 Черемхово А, Черемхово Б (12 шт). </t>
  </si>
  <si>
    <t>5.1.41</t>
  </si>
  <si>
    <t>Замена выключателей типа ВМТ 110-220 кВ (ПС Иваническая, Бахтай)</t>
  </si>
  <si>
    <t>5.1.42</t>
  </si>
  <si>
    <t>5.1.43</t>
  </si>
  <si>
    <t>5.1.44</t>
  </si>
  <si>
    <t>5.1.45</t>
  </si>
  <si>
    <t>Реконструкция ВЛ-10кВ замена СВ на реклоузер</t>
  </si>
  <si>
    <t>5.1.46</t>
  </si>
  <si>
    <t xml:space="preserve">ПС 110/35/6 "ЗГО". Замена аккумуляторной батареи СК-8, замена ЗВУ. </t>
  </si>
  <si>
    <t>5.2.1</t>
  </si>
  <si>
    <t>5.2.2</t>
  </si>
  <si>
    <t>КЛ-35 кВ ПС Прибрежная-ПС № 1</t>
  </si>
  <si>
    <t>5.2.3</t>
  </si>
  <si>
    <t>ПС 220/110/35/6 кВ Черемхово с присоединением существующих ВЛ 220 кВ, ВЛ 110 кВ, ВЛ 35 кВ, ВЛ 6 кВ и ВЛ 110 кВ Черемхово-Оса</t>
  </si>
  <si>
    <t>5.2.4</t>
  </si>
  <si>
    <t>ВЛ-10 кВ ПС "Пионерская-Тальяны" с ответвлениями на д.Ивановка и д.Ходарей</t>
  </si>
  <si>
    <t>5.2.5</t>
  </si>
  <si>
    <t>Строительство 2*КЛ-35 кВ Прибрежная-ПС №7</t>
  </si>
  <si>
    <t>5.2.6</t>
  </si>
  <si>
    <t>5.2.7</t>
  </si>
  <si>
    <t>5.2.8</t>
  </si>
  <si>
    <t>Телемеханика ПС 35 - 110 кВ (ЦЭС)</t>
  </si>
  <si>
    <t>5.2.9</t>
  </si>
  <si>
    <t>5.2.10</t>
  </si>
  <si>
    <t>5.2.11</t>
  </si>
  <si>
    <t>5.2.12</t>
  </si>
  <si>
    <t>5.2.13</t>
  </si>
  <si>
    <t>5.2.14</t>
  </si>
  <si>
    <t>5.2.15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</si>
</sst>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</numFmts>
  <fonts count="40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1" fillId="0" borderId="0"/>
    <xf numFmtId="0" fontId="31" fillId="0" borderId="0"/>
    <xf numFmtId="164" fontId="8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5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6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7">
    <xf numFmtId="0" fontId="0" fillId="0" borderId="0" xfId="0"/>
    <xf numFmtId="0" fontId="9" fillId="0" borderId="0" xfId="37" applyFont="1" applyAlignment="1">
      <alignment horizontal="right"/>
    </xf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Alignment="1">
      <alignment horizontal="right"/>
    </xf>
    <xf numFmtId="0" fontId="32" fillId="0" borderId="0" xfId="37" applyFont="1" applyAlignment="1">
      <alignment horizontal="right" vertical="center"/>
    </xf>
    <xf numFmtId="0" fontId="30" fillId="0" borderId="0" xfId="55" applyFont="1" applyAlignment="1">
      <alignment vertical="center"/>
    </xf>
    <xf numFmtId="0" fontId="32" fillId="0" borderId="0" xfId="37" applyFont="1" applyAlignment="1">
      <alignment horizontal="right"/>
    </xf>
    <xf numFmtId="0" fontId="29" fillId="0" borderId="10" xfId="45" applyFont="1" applyFill="1" applyBorder="1" applyAlignment="1">
      <alignment horizontal="center" vertical="center" textRotation="90" wrapText="1"/>
    </xf>
    <xf numFmtId="0" fontId="30" fillId="0" borderId="0" xfId="55" applyFont="1" applyAlignment="1">
      <alignment horizontal="center" vertical="center"/>
    </xf>
    <xf numFmtId="0" fontId="32" fillId="0" borderId="0" xfId="37" applyFont="1" applyFill="1" applyAlignment="1">
      <alignment wrapText="1"/>
    </xf>
    <xf numFmtId="0" fontId="32" fillId="0" borderId="0" xfId="37" applyFont="1" applyFill="1" applyBorder="1" applyAlignment="1">
      <alignment horizontal="center"/>
    </xf>
    <xf numFmtId="0" fontId="32" fillId="0" borderId="0" xfId="37" applyFont="1" applyFill="1" applyBorder="1" applyAlignment="1"/>
    <xf numFmtId="0" fontId="32" fillId="0" borderId="0" xfId="0" applyFont="1" applyFill="1" applyAlignment="1"/>
    <xf numFmtId="0" fontId="38" fillId="0" borderId="0" xfId="55" applyFont="1" applyAlignment="1">
      <alignment vertical="center"/>
    </xf>
    <xf numFmtId="0" fontId="9" fillId="0" borderId="0" xfId="46" applyFont="1" applyBorder="1" applyAlignment="1"/>
    <xf numFmtId="0" fontId="29" fillId="0" borderId="0" xfId="45" applyFont="1" applyFill="1" applyBorder="1" applyAlignment="1">
      <alignment vertical="center"/>
    </xf>
    <xf numFmtId="0" fontId="29" fillId="0" borderId="0" xfId="45" applyFont="1" applyBorder="1" applyAlignment="1">
      <alignment vertical="center"/>
    </xf>
    <xf numFmtId="0" fontId="29" fillId="0" borderId="10" xfId="45" applyFont="1" applyFill="1" applyBorder="1" applyAlignment="1">
      <alignment horizontal="center" vertical="center" wrapText="1"/>
    </xf>
    <xf numFmtId="0" fontId="9" fillId="0" borderId="11" xfId="37" applyFont="1" applyFill="1" applyBorder="1" applyAlignment="1">
      <alignment horizontal="center" vertical="center" wrapText="1"/>
    </xf>
    <xf numFmtId="0" fontId="29" fillId="0" borderId="10" xfId="45" applyFont="1" applyFill="1" applyBorder="1" applyAlignment="1">
      <alignment horizontal="center" vertical="center"/>
    </xf>
    <xf numFmtId="0" fontId="29" fillId="24" borderId="10" xfId="45" applyFont="1" applyFill="1" applyBorder="1" applyAlignment="1">
      <alignment horizontal="center" vertical="center"/>
    </xf>
    <xf numFmtId="0" fontId="9" fillId="0" borderId="11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9" fillId="0" borderId="10" xfId="0" applyFont="1" applyFill="1" applyBorder="1" applyAlignment="1">
      <alignment horizontal="center" wrapText="1"/>
    </xf>
    <xf numFmtId="49" fontId="39" fillId="0" borderId="10" xfId="0" applyNumberFormat="1" applyFont="1" applyFill="1" applyBorder="1" applyAlignment="1">
      <alignment horizontal="left" wrapText="1"/>
    </xf>
    <xf numFmtId="0" fontId="39" fillId="0" borderId="10" xfId="0" applyFont="1" applyFill="1" applyBorder="1" applyAlignment="1">
      <alignment horizontal="center"/>
    </xf>
    <xf numFmtId="165" fontId="39" fillId="0" borderId="10" xfId="0" applyNumberFormat="1" applyFont="1" applyBorder="1" applyAlignment="1">
      <alignment horizontal="center"/>
    </xf>
    <xf numFmtId="49" fontId="37" fillId="0" borderId="10" xfId="0" applyNumberFormat="1" applyFont="1" applyFill="1" applyBorder="1" applyAlignment="1">
      <alignment horizontal="center" wrapText="1"/>
    </xf>
    <xf numFmtId="49" fontId="37" fillId="0" borderId="10" xfId="0" applyNumberFormat="1" applyFont="1" applyFill="1" applyBorder="1" applyAlignment="1">
      <alignment horizontal="left" wrapText="1"/>
    </xf>
    <xf numFmtId="0" fontId="37" fillId="0" borderId="10" xfId="0" applyFont="1" applyFill="1" applyBorder="1" applyAlignment="1">
      <alignment horizontal="center"/>
    </xf>
    <xf numFmtId="165" fontId="37" fillId="0" borderId="10" xfId="0" applyNumberFormat="1" applyFont="1" applyBorder="1" applyAlignment="1">
      <alignment horizontal="center"/>
    </xf>
    <xf numFmtId="0" fontId="29" fillId="0" borderId="10" xfId="45" applyFont="1" applyFill="1" applyBorder="1" applyAlignment="1">
      <alignment horizontal="center" vertical="center"/>
    </xf>
    <xf numFmtId="0" fontId="29" fillId="24" borderId="11" xfId="45" applyFont="1" applyFill="1" applyBorder="1" applyAlignment="1">
      <alignment horizontal="center" vertical="center" wrapText="1"/>
    </xf>
    <xf numFmtId="0" fontId="29" fillId="24" borderId="14" xfId="45" applyFont="1" applyFill="1" applyBorder="1" applyAlignment="1">
      <alignment horizontal="center" vertical="center" wrapText="1"/>
    </xf>
    <xf numFmtId="0" fontId="29" fillId="24" borderId="13" xfId="45" applyFont="1" applyFill="1" applyBorder="1" applyAlignment="1">
      <alignment horizontal="center" vertical="center" wrapText="1"/>
    </xf>
    <xf numFmtId="0" fontId="32" fillId="0" borderId="0" xfId="37" applyFont="1" applyFill="1" applyAlignment="1">
      <alignment horizontal="center" wrapText="1"/>
    </xf>
    <xf numFmtId="0" fontId="30" fillId="0" borderId="0" xfId="55" applyFont="1" applyAlignment="1">
      <alignment horizontal="center" vertical="center"/>
    </xf>
    <xf numFmtId="0" fontId="32" fillId="0" borderId="0" xfId="37" applyFont="1" applyFill="1" applyBorder="1" applyAlignment="1">
      <alignment horizontal="center"/>
    </xf>
    <xf numFmtId="0" fontId="29" fillId="0" borderId="10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9" fillId="0" borderId="0" xfId="46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5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</cellXfs>
  <cellStyles count="622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79"/>
    <cellStyle name="Обычный 12 2" xfId="48"/>
    <cellStyle name="Обычный 2" xfId="36"/>
    <cellStyle name="Обычный 2 26 2" xfId="115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0"/>
    <cellStyle name="Обычный 6 11" xfId="451"/>
    <cellStyle name="Обычный 6 2" xfId="53"/>
    <cellStyle name="Обычный 6 2 10" xfId="110"/>
    <cellStyle name="Обычный 6 2 11" xfId="283"/>
    <cellStyle name="Обычный 6 2 12" xfId="454"/>
    <cellStyle name="Обычный 6 2 2" xfId="54"/>
    <cellStyle name="Обычный 6 2 2 10" xfId="284"/>
    <cellStyle name="Обычный 6 2 2 11" xfId="455"/>
    <cellStyle name="Обычный 6 2 2 2" xfId="117"/>
    <cellStyle name="Обычный 6 2 2 2 2" xfId="134"/>
    <cellStyle name="Обычный 6 2 2 2 2 2" xfId="138"/>
    <cellStyle name="Обычный 6 2 2 2 2 2 2" xfId="139"/>
    <cellStyle name="Обычный 6 2 2 2 2 2 2 2" xfId="311"/>
    <cellStyle name="Обычный 6 2 2 2 2 2 2 3" xfId="482"/>
    <cellStyle name="Обычный 6 2 2 2 2 2 3" xfId="140"/>
    <cellStyle name="Обычный 6 2 2 2 2 2 3 2" xfId="312"/>
    <cellStyle name="Обычный 6 2 2 2 2 2 3 3" xfId="483"/>
    <cellStyle name="Обычный 6 2 2 2 2 2 4" xfId="310"/>
    <cellStyle name="Обычный 6 2 2 2 2 2 5" xfId="481"/>
    <cellStyle name="Обычный 6 2 2 2 2 3" xfId="141"/>
    <cellStyle name="Обычный 6 2 2 2 2 3 2" xfId="313"/>
    <cellStyle name="Обычный 6 2 2 2 2 3 3" xfId="484"/>
    <cellStyle name="Обычный 6 2 2 2 2 4" xfId="142"/>
    <cellStyle name="Обычный 6 2 2 2 2 4 2" xfId="314"/>
    <cellStyle name="Обычный 6 2 2 2 2 4 3" xfId="485"/>
    <cellStyle name="Обычный 6 2 2 2 2 5" xfId="306"/>
    <cellStyle name="Обычный 6 2 2 2 2 6" xfId="477"/>
    <cellStyle name="Обычный 6 2 2 2 3" xfId="136"/>
    <cellStyle name="Обычный 6 2 2 2 3 2" xfId="143"/>
    <cellStyle name="Обычный 6 2 2 2 3 2 2" xfId="315"/>
    <cellStyle name="Обычный 6 2 2 2 3 2 3" xfId="486"/>
    <cellStyle name="Обычный 6 2 2 2 3 3" xfId="144"/>
    <cellStyle name="Обычный 6 2 2 2 3 3 2" xfId="316"/>
    <cellStyle name="Обычный 6 2 2 2 3 3 3" xfId="487"/>
    <cellStyle name="Обычный 6 2 2 2 3 4" xfId="308"/>
    <cellStyle name="Обычный 6 2 2 2 3 5" xfId="479"/>
    <cellStyle name="Обычный 6 2 2 2 4" xfId="145"/>
    <cellStyle name="Обычный 6 2 2 2 4 2" xfId="317"/>
    <cellStyle name="Обычный 6 2 2 2 4 3" xfId="488"/>
    <cellStyle name="Обычный 6 2 2 2 5" xfId="146"/>
    <cellStyle name="Обычный 6 2 2 2 5 2" xfId="318"/>
    <cellStyle name="Обычный 6 2 2 2 5 3" xfId="489"/>
    <cellStyle name="Обычный 6 2 2 2 6" xfId="289"/>
    <cellStyle name="Обычный 6 2 2 2 7" xfId="460"/>
    <cellStyle name="Обычный 6 2 2 3" xfId="129"/>
    <cellStyle name="Обычный 6 2 2 3 2" xfId="147"/>
    <cellStyle name="Обычный 6 2 2 3 2 2" xfId="148"/>
    <cellStyle name="Обычный 6 2 2 3 2 2 2" xfId="320"/>
    <cellStyle name="Обычный 6 2 2 3 2 2 3" xfId="491"/>
    <cellStyle name="Обычный 6 2 2 3 2 3" xfId="149"/>
    <cellStyle name="Обычный 6 2 2 3 2 3 2" xfId="321"/>
    <cellStyle name="Обычный 6 2 2 3 2 3 3" xfId="492"/>
    <cellStyle name="Обычный 6 2 2 3 2 4" xfId="319"/>
    <cellStyle name="Обычный 6 2 2 3 2 5" xfId="490"/>
    <cellStyle name="Обычный 6 2 2 3 3" xfId="150"/>
    <cellStyle name="Обычный 6 2 2 3 3 2" xfId="322"/>
    <cellStyle name="Обычный 6 2 2 3 3 3" xfId="493"/>
    <cellStyle name="Обычный 6 2 2 3 4" xfId="151"/>
    <cellStyle name="Обычный 6 2 2 3 4 2" xfId="323"/>
    <cellStyle name="Обычный 6 2 2 3 4 3" xfId="494"/>
    <cellStyle name="Обычный 6 2 2 3 5" xfId="301"/>
    <cellStyle name="Обычный 6 2 2 3 6" xfId="472"/>
    <cellStyle name="Обычный 6 2 2 4" xfId="122"/>
    <cellStyle name="Обычный 6 2 2 4 2" xfId="152"/>
    <cellStyle name="Обычный 6 2 2 4 2 2" xfId="153"/>
    <cellStyle name="Обычный 6 2 2 4 2 2 2" xfId="325"/>
    <cellStyle name="Обычный 6 2 2 4 2 2 3" xfId="496"/>
    <cellStyle name="Обычный 6 2 2 4 2 3" xfId="154"/>
    <cellStyle name="Обычный 6 2 2 4 2 3 2" xfId="326"/>
    <cellStyle name="Обычный 6 2 2 4 2 3 3" xfId="497"/>
    <cellStyle name="Обычный 6 2 2 4 2 4" xfId="324"/>
    <cellStyle name="Обычный 6 2 2 4 2 5" xfId="495"/>
    <cellStyle name="Обычный 6 2 2 4 3" xfId="155"/>
    <cellStyle name="Обычный 6 2 2 4 3 2" xfId="327"/>
    <cellStyle name="Обычный 6 2 2 4 3 3" xfId="498"/>
    <cellStyle name="Обычный 6 2 2 4 4" xfId="156"/>
    <cellStyle name="Обычный 6 2 2 4 4 2" xfId="328"/>
    <cellStyle name="Обычный 6 2 2 4 4 3" xfId="499"/>
    <cellStyle name="Обычный 6 2 2 4 5" xfId="294"/>
    <cellStyle name="Обычный 6 2 2 4 6" xfId="465"/>
    <cellStyle name="Обычный 6 2 2 5" xfId="157"/>
    <cellStyle name="Обычный 6 2 2 5 2" xfId="158"/>
    <cellStyle name="Обычный 6 2 2 5 2 2" xfId="330"/>
    <cellStyle name="Обычный 6 2 2 5 2 3" xfId="501"/>
    <cellStyle name="Обычный 6 2 2 5 3" xfId="159"/>
    <cellStyle name="Обычный 6 2 2 5 3 2" xfId="331"/>
    <cellStyle name="Обычный 6 2 2 5 3 3" xfId="502"/>
    <cellStyle name="Обычный 6 2 2 5 4" xfId="329"/>
    <cellStyle name="Обычный 6 2 2 5 5" xfId="500"/>
    <cellStyle name="Обычный 6 2 2 6" xfId="160"/>
    <cellStyle name="Обычный 6 2 2 6 2" xfId="332"/>
    <cellStyle name="Обычный 6 2 2 6 3" xfId="503"/>
    <cellStyle name="Обычный 6 2 2 7" xfId="161"/>
    <cellStyle name="Обычный 6 2 2 7 2" xfId="333"/>
    <cellStyle name="Обычный 6 2 2 7 3" xfId="504"/>
    <cellStyle name="Обычный 6 2 2 8" xfId="162"/>
    <cellStyle name="Обычный 6 2 2 8 2" xfId="334"/>
    <cellStyle name="Обычный 6 2 2 8 3" xfId="505"/>
    <cellStyle name="Обычный 6 2 2 9" xfId="111"/>
    <cellStyle name="Обычный 6 2 3" xfId="102"/>
    <cellStyle name="Обычный 6 2 3 10" xfId="286"/>
    <cellStyle name="Обычный 6 2 3 11" xfId="457"/>
    <cellStyle name="Обычный 6 2 3 2" xfId="116"/>
    <cellStyle name="Обычный 6 2 3 2 2" xfId="133"/>
    <cellStyle name="Обычный 6 2 3 2 2 2" xfId="163"/>
    <cellStyle name="Обычный 6 2 3 2 2 2 2" xfId="164"/>
    <cellStyle name="Обычный 6 2 3 2 2 2 2 2" xfId="336"/>
    <cellStyle name="Обычный 6 2 3 2 2 2 2 3" xfId="507"/>
    <cellStyle name="Обычный 6 2 3 2 2 2 3" xfId="165"/>
    <cellStyle name="Обычный 6 2 3 2 2 2 3 2" xfId="337"/>
    <cellStyle name="Обычный 6 2 3 2 2 2 3 3" xfId="508"/>
    <cellStyle name="Обычный 6 2 3 2 2 2 4" xfId="335"/>
    <cellStyle name="Обычный 6 2 3 2 2 2 5" xfId="506"/>
    <cellStyle name="Обычный 6 2 3 2 2 3" xfId="166"/>
    <cellStyle name="Обычный 6 2 3 2 2 3 2" xfId="338"/>
    <cellStyle name="Обычный 6 2 3 2 2 3 3" xfId="509"/>
    <cellStyle name="Обычный 6 2 3 2 2 4" xfId="167"/>
    <cellStyle name="Обычный 6 2 3 2 2 4 2" xfId="339"/>
    <cellStyle name="Обычный 6 2 3 2 2 4 3" xfId="510"/>
    <cellStyle name="Обычный 6 2 3 2 2 5" xfId="305"/>
    <cellStyle name="Обычный 6 2 3 2 2 6" xfId="476"/>
    <cellStyle name="Обычный 6 2 3 2 3" xfId="135"/>
    <cellStyle name="Обычный 6 2 3 2 3 2" xfId="168"/>
    <cellStyle name="Обычный 6 2 3 2 3 2 2" xfId="340"/>
    <cellStyle name="Обычный 6 2 3 2 3 2 3" xfId="511"/>
    <cellStyle name="Обычный 6 2 3 2 3 3" xfId="169"/>
    <cellStyle name="Обычный 6 2 3 2 3 3 2" xfId="341"/>
    <cellStyle name="Обычный 6 2 3 2 3 3 3" xfId="512"/>
    <cellStyle name="Обычный 6 2 3 2 3 4" xfId="307"/>
    <cellStyle name="Обычный 6 2 3 2 3 5" xfId="478"/>
    <cellStyle name="Обычный 6 2 3 2 4" xfId="170"/>
    <cellStyle name="Обычный 6 2 3 2 4 2" xfId="342"/>
    <cellStyle name="Обычный 6 2 3 2 4 3" xfId="513"/>
    <cellStyle name="Обычный 6 2 3 2 5" xfId="171"/>
    <cellStyle name="Обычный 6 2 3 2 5 2" xfId="343"/>
    <cellStyle name="Обычный 6 2 3 2 5 3" xfId="514"/>
    <cellStyle name="Обычный 6 2 3 2 6" xfId="288"/>
    <cellStyle name="Обычный 6 2 3 2 7" xfId="459"/>
    <cellStyle name="Обычный 6 2 3 3" xfId="131"/>
    <cellStyle name="Обычный 6 2 3 3 2" xfId="172"/>
    <cellStyle name="Обычный 6 2 3 3 2 2" xfId="173"/>
    <cellStyle name="Обычный 6 2 3 3 2 2 2" xfId="345"/>
    <cellStyle name="Обычный 6 2 3 3 2 2 3" xfId="516"/>
    <cellStyle name="Обычный 6 2 3 3 2 3" xfId="174"/>
    <cellStyle name="Обычный 6 2 3 3 2 3 2" xfId="346"/>
    <cellStyle name="Обычный 6 2 3 3 2 3 3" xfId="517"/>
    <cellStyle name="Обычный 6 2 3 3 2 4" xfId="344"/>
    <cellStyle name="Обычный 6 2 3 3 2 5" xfId="515"/>
    <cellStyle name="Обычный 6 2 3 3 3" xfId="175"/>
    <cellStyle name="Обычный 6 2 3 3 3 2" xfId="347"/>
    <cellStyle name="Обычный 6 2 3 3 3 3" xfId="518"/>
    <cellStyle name="Обычный 6 2 3 3 4" xfId="176"/>
    <cellStyle name="Обычный 6 2 3 3 4 2" xfId="348"/>
    <cellStyle name="Обычный 6 2 3 3 4 3" xfId="519"/>
    <cellStyle name="Обычный 6 2 3 3 5" xfId="303"/>
    <cellStyle name="Обычный 6 2 3 3 6" xfId="474"/>
    <cellStyle name="Обычный 6 2 3 4" xfId="124"/>
    <cellStyle name="Обычный 6 2 3 4 2" xfId="177"/>
    <cellStyle name="Обычный 6 2 3 4 2 2" xfId="178"/>
    <cellStyle name="Обычный 6 2 3 4 2 2 2" xfId="350"/>
    <cellStyle name="Обычный 6 2 3 4 2 2 3" xfId="521"/>
    <cellStyle name="Обычный 6 2 3 4 2 3" xfId="179"/>
    <cellStyle name="Обычный 6 2 3 4 2 3 2" xfId="351"/>
    <cellStyle name="Обычный 6 2 3 4 2 3 3" xfId="522"/>
    <cellStyle name="Обычный 6 2 3 4 2 4" xfId="349"/>
    <cellStyle name="Обычный 6 2 3 4 2 5" xfId="520"/>
    <cellStyle name="Обычный 6 2 3 4 3" xfId="180"/>
    <cellStyle name="Обычный 6 2 3 4 3 2" xfId="352"/>
    <cellStyle name="Обычный 6 2 3 4 3 3" xfId="523"/>
    <cellStyle name="Обычный 6 2 3 4 4" xfId="181"/>
    <cellStyle name="Обычный 6 2 3 4 4 2" xfId="353"/>
    <cellStyle name="Обычный 6 2 3 4 4 3" xfId="524"/>
    <cellStyle name="Обычный 6 2 3 4 5" xfId="296"/>
    <cellStyle name="Обычный 6 2 3 4 6" xfId="467"/>
    <cellStyle name="Обычный 6 2 3 5" xfId="182"/>
    <cellStyle name="Обычный 6 2 3 5 2" xfId="183"/>
    <cellStyle name="Обычный 6 2 3 5 2 2" xfId="355"/>
    <cellStyle name="Обычный 6 2 3 5 2 3" xfId="526"/>
    <cellStyle name="Обычный 6 2 3 5 3" xfId="184"/>
    <cellStyle name="Обычный 6 2 3 5 3 2" xfId="356"/>
    <cellStyle name="Обычный 6 2 3 5 3 3" xfId="527"/>
    <cellStyle name="Обычный 6 2 3 5 4" xfId="354"/>
    <cellStyle name="Обычный 6 2 3 5 5" xfId="525"/>
    <cellStyle name="Обычный 6 2 3 6" xfId="185"/>
    <cellStyle name="Обычный 6 2 3 6 2" xfId="357"/>
    <cellStyle name="Обычный 6 2 3 6 3" xfId="528"/>
    <cellStyle name="Обычный 6 2 3 7" xfId="186"/>
    <cellStyle name="Обычный 6 2 3 7 2" xfId="358"/>
    <cellStyle name="Обычный 6 2 3 7 3" xfId="529"/>
    <cellStyle name="Обычный 6 2 3 8" xfId="187"/>
    <cellStyle name="Обычный 6 2 3 8 2" xfId="359"/>
    <cellStyle name="Обычный 6 2 3 8 3" xfId="530"/>
    <cellStyle name="Обычный 6 2 3 9" xfId="113"/>
    <cellStyle name="Обычный 6 2 4" xfId="128"/>
    <cellStyle name="Обычный 6 2 4 2" xfId="188"/>
    <cellStyle name="Обычный 6 2 4 2 2" xfId="189"/>
    <cellStyle name="Обычный 6 2 4 2 2 2" xfId="361"/>
    <cellStyle name="Обычный 6 2 4 2 2 3" xfId="532"/>
    <cellStyle name="Обычный 6 2 4 2 3" xfId="190"/>
    <cellStyle name="Обычный 6 2 4 2 3 2" xfId="362"/>
    <cellStyle name="Обычный 6 2 4 2 3 3" xfId="533"/>
    <cellStyle name="Обычный 6 2 4 2 4" xfId="360"/>
    <cellStyle name="Обычный 6 2 4 2 5" xfId="531"/>
    <cellStyle name="Обычный 6 2 4 3" xfId="191"/>
    <cellStyle name="Обычный 6 2 4 3 2" xfId="363"/>
    <cellStyle name="Обычный 6 2 4 3 3" xfId="534"/>
    <cellStyle name="Обычный 6 2 4 4" xfId="192"/>
    <cellStyle name="Обычный 6 2 4 4 2" xfId="364"/>
    <cellStyle name="Обычный 6 2 4 4 3" xfId="535"/>
    <cellStyle name="Обычный 6 2 4 5" xfId="300"/>
    <cellStyle name="Обычный 6 2 4 6" xfId="471"/>
    <cellStyle name="Обычный 6 2 5" xfId="121"/>
    <cellStyle name="Обычный 6 2 5 2" xfId="193"/>
    <cellStyle name="Обычный 6 2 5 2 2" xfId="194"/>
    <cellStyle name="Обычный 6 2 5 2 2 2" xfId="366"/>
    <cellStyle name="Обычный 6 2 5 2 2 3" xfId="537"/>
    <cellStyle name="Обычный 6 2 5 2 3" xfId="195"/>
    <cellStyle name="Обычный 6 2 5 2 3 2" xfId="367"/>
    <cellStyle name="Обычный 6 2 5 2 3 3" xfId="538"/>
    <cellStyle name="Обычный 6 2 5 2 4" xfId="365"/>
    <cellStyle name="Обычный 6 2 5 2 5" xfId="536"/>
    <cellStyle name="Обычный 6 2 5 3" xfId="196"/>
    <cellStyle name="Обычный 6 2 5 3 2" xfId="368"/>
    <cellStyle name="Обычный 6 2 5 3 3" xfId="539"/>
    <cellStyle name="Обычный 6 2 5 4" xfId="197"/>
    <cellStyle name="Обычный 6 2 5 4 2" xfId="369"/>
    <cellStyle name="Обычный 6 2 5 4 3" xfId="540"/>
    <cellStyle name="Обычный 6 2 5 5" xfId="293"/>
    <cellStyle name="Обычный 6 2 5 6" xfId="464"/>
    <cellStyle name="Обычный 6 2 6" xfId="198"/>
    <cellStyle name="Обычный 6 2 6 2" xfId="199"/>
    <cellStyle name="Обычный 6 2 6 2 2" xfId="371"/>
    <cellStyle name="Обычный 6 2 6 2 3" xfId="542"/>
    <cellStyle name="Обычный 6 2 6 3" xfId="200"/>
    <cellStyle name="Обычный 6 2 6 3 2" xfId="372"/>
    <cellStyle name="Обычный 6 2 6 3 3" xfId="543"/>
    <cellStyle name="Обычный 6 2 6 4" xfId="370"/>
    <cellStyle name="Обычный 6 2 6 5" xfId="541"/>
    <cellStyle name="Обычный 6 2 7" xfId="201"/>
    <cellStyle name="Обычный 6 2 7 2" xfId="373"/>
    <cellStyle name="Обычный 6 2 7 3" xfId="544"/>
    <cellStyle name="Обычный 6 2 8" xfId="202"/>
    <cellStyle name="Обычный 6 2 8 2" xfId="374"/>
    <cellStyle name="Обычный 6 2 8 3" xfId="545"/>
    <cellStyle name="Обычный 6 2 9" xfId="203"/>
    <cellStyle name="Обычный 6 2 9 2" xfId="375"/>
    <cellStyle name="Обычный 6 2 9 3" xfId="546"/>
    <cellStyle name="Обычный 6 3" xfId="125"/>
    <cellStyle name="Обычный 6 3 2" xfId="204"/>
    <cellStyle name="Обычный 6 3 2 2" xfId="205"/>
    <cellStyle name="Обычный 6 3 2 2 2" xfId="377"/>
    <cellStyle name="Обычный 6 3 2 2 3" xfId="548"/>
    <cellStyle name="Обычный 6 3 2 3" xfId="206"/>
    <cellStyle name="Обычный 6 3 2 3 2" xfId="378"/>
    <cellStyle name="Обычный 6 3 2 3 3" xfId="549"/>
    <cellStyle name="Обычный 6 3 2 4" xfId="376"/>
    <cellStyle name="Обычный 6 3 2 5" xfId="547"/>
    <cellStyle name="Обычный 6 3 3" xfId="207"/>
    <cellStyle name="Обычный 6 3 3 2" xfId="379"/>
    <cellStyle name="Обычный 6 3 3 3" xfId="550"/>
    <cellStyle name="Обычный 6 3 4" xfId="208"/>
    <cellStyle name="Обычный 6 3 4 2" xfId="380"/>
    <cellStyle name="Обычный 6 3 4 3" xfId="551"/>
    <cellStyle name="Обычный 6 3 5" xfId="297"/>
    <cellStyle name="Обычный 6 3 6" xfId="468"/>
    <cellStyle name="Обычный 6 4" xfId="118"/>
    <cellStyle name="Обычный 6 4 2" xfId="209"/>
    <cellStyle name="Обычный 6 4 2 2" xfId="210"/>
    <cellStyle name="Обычный 6 4 2 2 2" xfId="382"/>
    <cellStyle name="Обычный 6 4 2 2 3" xfId="553"/>
    <cellStyle name="Обычный 6 4 2 3" xfId="211"/>
    <cellStyle name="Обычный 6 4 2 3 2" xfId="383"/>
    <cellStyle name="Обычный 6 4 2 3 3" xfId="554"/>
    <cellStyle name="Обычный 6 4 2 4" xfId="381"/>
    <cellStyle name="Обычный 6 4 2 5" xfId="552"/>
    <cellStyle name="Обычный 6 4 3" xfId="212"/>
    <cellStyle name="Обычный 6 4 3 2" xfId="384"/>
    <cellStyle name="Обычный 6 4 3 3" xfId="555"/>
    <cellStyle name="Обычный 6 4 4" xfId="213"/>
    <cellStyle name="Обычный 6 4 4 2" xfId="385"/>
    <cellStyle name="Обычный 6 4 4 3" xfId="556"/>
    <cellStyle name="Обычный 6 4 5" xfId="290"/>
    <cellStyle name="Обычный 6 4 6" xfId="461"/>
    <cellStyle name="Обычный 6 5" xfId="214"/>
    <cellStyle name="Обычный 6 5 2" xfId="215"/>
    <cellStyle name="Обычный 6 5 2 2" xfId="387"/>
    <cellStyle name="Обычный 6 5 2 3" xfId="558"/>
    <cellStyle name="Обычный 6 5 3" xfId="216"/>
    <cellStyle name="Обычный 6 5 3 2" xfId="388"/>
    <cellStyle name="Обычный 6 5 3 3" xfId="559"/>
    <cellStyle name="Обычный 6 5 4" xfId="386"/>
    <cellStyle name="Обычный 6 5 5" xfId="557"/>
    <cellStyle name="Обычный 6 6" xfId="217"/>
    <cellStyle name="Обычный 6 6 2" xfId="389"/>
    <cellStyle name="Обычный 6 6 3" xfId="560"/>
    <cellStyle name="Обычный 6 7" xfId="218"/>
    <cellStyle name="Обычный 6 7 2" xfId="390"/>
    <cellStyle name="Обычный 6 7 3" xfId="561"/>
    <cellStyle name="Обычный 6 8" xfId="219"/>
    <cellStyle name="Обычный 6 8 2" xfId="391"/>
    <cellStyle name="Обычный 6 8 3" xfId="562"/>
    <cellStyle name="Обычный 6 9" xfId="107"/>
    <cellStyle name="Обычный 7" xfId="55"/>
    <cellStyle name="Обычный 7 2" xfId="59"/>
    <cellStyle name="Обычный 7 2 10" xfId="456"/>
    <cellStyle name="Обычный 7 2 2" xfId="130"/>
    <cellStyle name="Обычный 7 2 2 2" xfId="220"/>
    <cellStyle name="Обычный 7 2 2 2 2" xfId="221"/>
    <cellStyle name="Обычный 7 2 2 2 2 2" xfId="393"/>
    <cellStyle name="Обычный 7 2 2 2 2 3" xfId="564"/>
    <cellStyle name="Обычный 7 2 2 2 3" xfId="222"/>
    <cellStyle name="Обычный 7 2 2 2 3 2" xfId="394"/>
    <cellStyle name="Обычный 7 2 2 2 3 3" xfId="565"/>
    <cellStyle name="Обычный 7 2 2 2 4" xfId="392"/>
    <cellStyle name="Обычный 7 2 2 2 5" xfId="563"/>
    <cellStyle name="Обычный 7 2 2 3" xfId="223"/>
    <cellStyle name="Обычный 7 2 2 3 2" xfId="395"/>
    <cellStyle name="Обычный 7 2 2 3 3" xfId="566"/>
    <cellStyle name="Обычный 7 2 2 4" xfId="224"/>
    <cellStyle name="Обычный 7 2 2 4 2" xfId="396"/>
    <cellStyle name="Обычный 7 2 2 4 3" xfId="567"/>
    <cellStyle name="Обычный 7 2 2 5" xfId="302"/>
    <cellStyle name="Обычный 7 2 2 6" xfId="473"/>
    <cellStyle name="Обычный 7 2 3" xfId="123"/>
    <cellStyle name="Обычный 7 2 3 2" xfId="225"/>
    <cellStyle name="Обычный 7 2 3 2 2" xfId="226"/>
    <cellStyle name="Обычный 7 2 3 2 2 2" xfId="398"/>
    <cellStyle name="Обычный 7 2 3 2 2 3" xfId="569"/>
    <cellStyle name="Обычный 7 2 3 2 3" xfId="227"/>
    <cellStyle name="Обычный 7 2 3 2 3 2" xfId="399"/>
    <cellStyle name="Обычный 7 2 3 2 3 3" xfId="570"/>
    <cellStyle name="Обычный 7 2 3 2 4" xfId="397"/>
    <cellStyle name="Обычный 7 2 3 2 5" xfId="568"/>
    <cellStyle name="Обычный 7 2 3 3" xfId="228"/>
    <cellStyle name="Обычный 7 2 3 3 2" xfId="400"/>
    <cellStyle name="Обычный 7 2 3 3 3" xfId="571"/>
    <cellStyle name="Обычный 7 2 3 4" xfId="229"/>
    <cellStyle name="Обычный 7 2 3 4 2" xfId="401"/>
    <cellStyle name="Обычный 7 2 3 4 3" xfId="572"/>
    <cellStyle name="Обычный 7 2 3 5" xfId="295"/>
    <cellStyle name="Обычный 7 2 3 6" xfId="466"/>
    <cellStyle name="Обычный 7 2 4" xfId="230"/>
    <cellStyle name="Обычный 7 2 4 2" xfId="231"/>
    <cellStyle name="Обычный 7 2 4 2 2" xfId="403"/>
    <cellStyle name="Обычный 7 2 4 2 3" xfId="574"/>
    <cellStyle name="Обычный 7 2 4 3" xfId="232"/>
    <cellStyle name="Обычный 7 2 4 3 2" xfId="404"/>
    <cellStyle name="Обычный 7 2 4 3 3" xfId="575"/>
    <cellStyle name="Обычный 7 2 4 4" xfId="402"/>
    <cellStyle name="Обычный 7 2 4 5" xfId="573"/>
    <cellStyle name="Обычный 7 2 5" xfId="233"/>
    <cellStyle name="Обычный 7 2 5 2" xfId="405"/>
    <cellStyle name="Обычный 7 2 5 3" xfId="576"/>
    <cellStyle name="Обычный 7 2 6" xfId="234"/>
    <cellStyle name="Обычный 7 2 6 2" xfId="406"/>
    <cellStyle name="Обычный 7 2 6 3" xfId="577"/>
    <cellStyle name="Обычный 7 2 7" xfId="235"/>
    <cellStyle name="Обычный 7 2 7 2" xfId="407"/>
    <cellStyle name="Обычный 7 2 7 3" xfId="578"/>
    <cellStyle name="Обычный 7 2 8" xfId="112"/>
    <cellStyle name="Обычный 7 2 9" xfId="285"/>
    <cellStyle name="Обычный 8" xfId="58"/>
    <cellStyle name="Обычный 9" xfId="114"/>
    <cellStyle name="Обычный 9 2" xfId="132"/>
    <cellStyle name="Обычный 9 2 2" xfId="236"/>
    <cellStyle name="Обычный 9 2 2 2" xfId="237"/>
    <cellStyle name="Обычный 9 2 2 2 2" xfId="409"/>
    <cellStyle name="Обычный 9 2 2 2 3" xfId="580"/>
    <cellStyle name="Обычный 9 2 2 3" xfId="238"/>
    <cellStyle name="Обычный 9 2 2 3 2" xfId="410"/>
    <cellStyle name="Обычный 9 2 2 3 3" xfId="581"/>
    <cellStyle name="Обычный 9 2 2 4" xfId="239"/>
    <cellStyle name="Обычный 9 2 2 4 2" xfId="411"/>
    <cellStyle name="Обычный 9 2 2 4 3" xfId="582"/>
    <cellStyle name="Обычный 9 2 2 5" xfId="408"/>
    <cellStyle name="Обычный 9 2 2 6" xfId="579"/>
    <cellStyle name="Обычный 9 2 3" xfId="240"/>
    <cellStyle name="Обычный 9 2 3 2" xfId="412"/>
    <cellStyle name="Обычный 9 2 3 3" xfId="583"/>
    <cellStyle name="Обычный 9 2 4" xfId="241"/>
    <cellStyle name="Обычный 9 2 4 2" xfId="413"/>
    <cellStyle name="Обычный 9 2 4 3" xfId="584"/>
    <cellStyle name="Обычный 9 2 5" xfId="304"/>
    <cellStyle name="Обычный 9 2 6" xfId="475"/>
    <cellStyle name="Обычный 9 3" xfId="137"/>
    <cellStyle name="Обычный 9 3 2" xfId="242"/>
    <cellStyle name="Обычный 9 3 2 2" xfId="414"/>
    <cellStyle name="Обычный 9 3 2 3" xfId="585"/>
    <cellStyle name="Обычный 9 3 3" xfId="243"/>
    <cellStyle name="Обычный 9 3 3 2" xfId="415"/>
    <cellStyle name="Обычный 9 3 3 3" xfId="586"/>
    <cellStyle name="Обычный 9 3 4" xfId="244"/>
    <cellStyle name="Обычный 9 3 4 2" xfId="416"/>
    <cellStyle name="Обычный 9 3 4 3" xfId="587"/>
    <cellStyle name="Обычный 9 3 5" xfId="309"/>
    <cellStyle name="Обычный 9 3 6" xfId="480"/>
    <cellStyle name="Обычный 9 4" xfId="245"/>
    <cellStyle name="Обычный 9 4 2" xfId="417"/>
    <cellStyle name="Обычный 9 4 3" xfId="588"/>
    <cellStyle name="Обычный 9 5" xfId="246"/>
    <cellStyle name="Обычный 9 5 2" xfId="418"/>
    <cellStyle name="Обычный 9 5 3" xfId="589"/>
    <cellStyle name="Обычный 9 6" xfId="287"/>
    <cellStyle name="Обычный 9 7" xfId="458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10" xfId="452"/>
    <cellStyle name="Финансовый 2 2" xfId="126"/>
    <cellStyle name="Финансовый 2 2 2" xfId="247"/>
    <cellStyle name="Финансовый 2 2 2 2" xfId="248"/>
    <cellStyle name="Финансовый 2 2 2 2 2" xfId="51"/>
    <cellStyle name="Финансовый 2 2 2 2 3" xfId="420"/>
    <cellStyle name="Финансовый 2 2 2 2 4" xfId="591"/>
    <cellStyle name="Финансовый 2 2 2 3" xfId="249"/>
    <cellStyle name="Финансовый 2 2 2 3 2" xfId="421"/>
    <cellStyle name="Финансовый 2 2 2 3 3" xfId="592"/>
    <cellStyle name="Финансовый 2 2 2 4" xfId="419"/>
    <cellStyle name="Финансовый 2 2 2 5" xfId="590"/>
    <cellStyle name="Финансовый 2 2 3" xfId="250"/>
    <cellStyle name="Финансовый 2 2 3 2" xfId="422"/>
    <cellStyle name="Финансовый 2 2 3 3" xfId="593"/>
    <cellStyle name="Финансовый 2 2 4" xfId="251"/>
    <cellStyle name="Финансовый 2 2 4 2" xfId="423"/>
    <cellStyle name="Финансовый 2 2 4 3" xfId="594"/>
    <cellStyle name="Финансовый 2 2 5" xfId="298"/>
    <cellStyle name="Финансовый 2 2 6" xfId="469"/>
    <cellStyle name="Финансовый 2 3" xfId="119"/>
    <cellStyle name="Финансовый 2 3 2" xfId="252"/>
    <cellStyle name="Финансовый 2 3 2 2" xfId="253"/>
    <cellStyle name="Финансовый 2 3 2 2 2" xfId="425"/>
    <cellStyle name="Финансовый 2 3 2 2 3" xfId="596"/>
    <cellStyle name="Финансовый 2 3 2 3" xfId="254"/>
    <cellStyle name="Финансовый 2 3 2 3 2" xfId="426"/>
    <cellStyle name="Финансовый 2 3 2 3 3" xfId="597"/>
    <cellStyle name="Финансовый 2 3 2 4" xfId="424"/>
    <cellStyle name="Финансовый 2 3 2 5" xfId="595"/>
    <cellStyle name="Финансовый 2 3 3" xfId="255"/>
    <cellStyle name="Финансовый 2 3 3 2" xfId="427"/>
    <cellStyle name="Финансовый 2 3 3 3" xfId="598"/>
    <cellStyle name="Финансовый 2 3 4" xfId="256"/>
    <cellStyle name="Финансовый 2 3 4 2" xfId="428"/>
    <cellStyle name="Финансовый 2 3 4 3" xfId="599"/>
    <cellStyle name="Финансовый 2 3 5" xfId="291"/>
    <cellStyle name="Финансовый 2 3 6" xfId="462"/>
    <cellStyle name="Финансовый 2 4" xfId="257"/>
    <cellStyle name="Финансовый 2 4 2" xfId="258"/>
    <cellStyle name="Финансовый 2 4 2 2" xfId="430"/>
    <cellStyle name="Финансовый 2 4 2 3" xfId="601"/>
    <cellStyle name="Финансовый 2 4 3" xfId="259"/>
    <cellStyle name="Финансовый 2 4 3 2" xfId="431"/>
    <cellStyle name="Финансовый 2 4 3 3" xfId="602"/>
    <cellStyle name="Финансовый 2 4 4" xfId="429"/>
    <cellStyle name="Финансовый 2 4 5" xfId="600"/>
    <cellStyle name="Финансовый 2 5" xfId="260"/>
    <cellStyle name="Финансовый 2 5 2" xfId="432"/>
    <cellStyle name="Финансовый 2 5 3" xfId="603"/>
    <cellStyle name="Финансовый 2 6" xfId="261"/>
    <cellStyle name="Финансовый 2 6 2" xfId="433"/>
    <cellStyle name="Финансовый 2 6 3" xfId="604"/>
    <cellStyle name="Финансовый 2 7" xfId="262"/>
    <cellStyle name="Финансовый 2 7 2" xfId="434"/>
    <cellStyle name="Финансовый 2 7 3" xfId="605"/>
    <cellStyle name="Финансовый 2 8" xfId="108"/>
    <cellStyle name="Финансовый 2 9" xfId="281"/>
    <cellStyle name="Финансовый 3" xfId="52"/>
    <cellStyle name="Финансовый 3 10" xfId="453"/>
    <cellStyle name="Финансовый 3 2" xfId="127"/>
    <cellStyle name="Финансовый 3 2 2" xfId="263"/>
    <cellStyle name="Финансовый 3 2 2 2" xfId="264"/>
    <cellStyle name="Финансовый 3 2 2 2 2" xfId="436"/>
    <cellStyle name="Финансовый 3 2 2 2 3" xfId="607"/>
    <cellStyle name="Финансовый 3 2 2 3" xfId="265"/>
    <cellStyle name="Финансовый 3 2 2 3 2" xfId="437"/>
    <cellStyle name="Финансовый 3 2 2 3 3" xfId="608"/>
    <cellStyle name="Финансовый 3 2 2 4" xfId="435"/>
    <cellStyle name="Финансовый 3 2 2 5" xfId="606"/>
    <cellStyle name="Финансовый 3 2 3" xfId="266"/>
    <cellStyle name="Финансовый 3 2 3 2" xfId="438"/>
    <cellStyle name="Финансовый 3 2 3 3" xfId="609"/>
    <cellStyle name="Финансовый 3 2 4" xfId="267"/>
    <cellStyle name="Финансовый 3 2 4 2" xfId="439"/>
    <cellStyle name="Финансовый 3 2 4 3" xfId="610"/>
    <cellStyle name="Финансовый 3 2 5" xfId="299"/>
    <cellStyle name="Финансовый 3 2 6" xfId="470"/>
    <cellStyle name="Финансовый 3 3" xfId="120"/>
    <cellStyle name="Финансовый 3 3 2" xfId="268"/>
    <cellStyle name="Финансовый 3 3 2 2" xfId="269"/>
    <cellStyle name="Финансовый 3 3 2 2 2" xfId="441"/>
    <cellStyle name="Финансовый 3 3 2 2 3" xfId="612"/>
    <cellStyle name="Финансовый 3 3 2 3" xfId="270"/>
    <cellStyle name="Финансовый 3 3 2 3 2" xfId="442"/>
    <cellStyle name="Финансовый 3 3 2 3 3" xfId="613"/>
    <cellStyle name="Финансовый 3 3 2 4" xfId="440"/>
    <cellStyle name="Финансовый 3 3 2 5" xfId="611"/>
    <cellStyle name="Финансовый 3 3 3" xfId="271"/>
    <cellStyle name="Финансовый 3 3 3 2" xfId="443"/>
    <cellStyle name="Финансовый 3 3 3 3" xfId="614"/>
    <cellStyle name="Финансовый 3 3 4" xfId="272"/>
    <cellStyle name="Финансовый 3 3 4 2" xfId="444"/>
    <cellStyle name="Финансовый 3 3 4 3" xfId="615"/>
    <cellStyle name="Финансовый 3 3 5" xfId="292"/>
    <cellStyle name="Финансовый 3 3 6" xfId="463"/>
    <cellStyle name="Финансовый 3 4" xfId="273"/>
    <cellStyle name="Финансовый 3 4 2" xfId="274"/>
    <cellStyle name="Финансовый 3 4 2 2" xfId="446"/>
    <cellStyle name="Финансовый 3 4 2 3" xfId="617"/>
    <cellStyle name="Финансовый 3 4 3" xfId="275"/>
    <cellStyle name="Финансовый 3 4 3 2" xfId="447"/>
    <cellStyle name="Финансовый 3 4 3 3" xfId="618"/>
    <cellStyle name="Финансовый 3 4 4" xfId="445"/>
    <cellStyle name="Финансовый 3 4 5" xfId="616"/>
    <cellStyle name="Финансовый 3 5" xfId="276"/>
    <cellStyle name="Финансовый 3 5 2" xfId="448"/>
    <cellStyle name="Финансовый 3 5 3" xfId="619"/>
    <cellStyle name="Финансовый 3 6" xfId="277"/>
    <cellStyle name="Финансовый 3 6 2" xfId="449"/>
    <cellStyle name="Финансовый 3 6 3" xfId="620"/>
    <cellStyle name="Финансовый 3 7" xfId="278"/>
    <cellStyle name="Финансовый 3 7 2" xfId="450"/>
    <cellStyle name="Финансовый 3 7 3" xfId="621"/>
    <cellStyle name="Финансовый 3 8" xfId="109"/>
    <cellStyle name="Финансовый 3 9" xfId="282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1"/>
  <sheetViews>
    <sheetView tabSelected="1" view="pageBreakPreview" topLeftCell="A4" zoomScale="80" zoomScaleSheetLayoutView="80" workbookViewId="0">
      <selection activeCell="A12" sqref="A12:W12"/>
    </sheetView>
  </sheetViews>
  <sheetFormatPr defaultRowHeight="15.75" x14ac:dyDescent="0.25"/>
  <cols>
    <col min="1" max="1" width="10.5" style="2" customWidth="1"/>
    <col min="2" max="2" width="34" style="2" customWidth="1"/>
    <col min="3" max="3" width="17" style="2" customWidth="1"/>
    <col min="4" max="4" width="17.625" style="2" customWidth="1"/>
    <col min="5" max="5" width="17.125" style="2" customWidth="1"/>
    <col min="6" max="6" width="10.125" style="2" customWidth="1"/>
    <col min="7" max="7" width="6.625" style="2" customWidth="1"/>
    <col min="8" max="8" width="7.375" style="2" customWidth="1"/>
    <col min="9" max="9" width="6.625" style="2" customWidth="1"/>
    <col min="10" max="10" width="6.375" style="2" customWidth="1"/>
    <col min="11" max="11" width="6.875" style="2" customWidth="1"/>
    <col min="12" max="12" width="17.125" style="2" customWidth="1"/>
    <col min="13" max="13" width="9.125" style="2" customWidth="1"/>
    <col min="14" max="14" width="6.875" style="2" customWidth="1"/>
    <col min="15" max="15" width="6.5" style="2" customWidth="1"/>
    <col min="16" max="18" width="6.125" style="2" customWidth="1"/>
    <col min="19" max="19" width="13" style="2" customWidth="1"/>
    <col min="20" max="20" width="6.375" style="2" customWidth="1"/>
    <col min="21" max="21" width="14.125" style="2" customWidth="1"/>
    <col min="22" max="22" width="8.875" style="2" customWidth="1"/>
    <col min="23" max="23" width="18" style="2" customWidth="1"/>
    <col min="24" max="16384" width="9" style="2"/>
  </cols>
  <sheetData>
    <row r="1" spans="1:52" ht="18.7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/>
      <c r="W1" s="6" t="s">
        <v>17</v>
      </c>
      <c r="Y1" s="1"/>
    </row>
    <row r="2" spans="1:52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5"/>
      <c r="W2" s="8" t="s">
        <v>0</v>
      </c>
      <c r="Y2" s="1"/>
    </row>
    <row r="3" spans="1:52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W3" s="8" t="s">
        <v>62</v>
      </c>
      <c r="Y3" s="1"/>
    </row>
    <row r="4" spans="1:52" s="4" customFormat="1" ht="18.75" x14ac:dyDescent="0.3">
      <c r="A4" s="39" t="s">
        <v>61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13"/>
      <c r="Y4" s="13"/>
      <c r="Z4" s="13"/>
      <c r="AA4" s="13"/>
    </row>
    <row r="5" spans="1:52" s="4" customFormat="1" ht="18.75" x14ac:dyDescent="0.3">
      <c r="A5" s="37" t="s">
        <v>162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11"/>
      <c r="Y5" s="11"/>
      <c r="Z5" s="11"/>
      <c r="AA5" s="11"/>
      <c r="AB5" s="11"/>
    </row>
    <row r="6" spans="1:52" s="4" customFormat="1" ht="18.75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52" s="4" customFormat="1" ht="18.75" x14ac:dyDescent="0.3">
      <c r="A7" s="37" t="s">
        <v>163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11"/>
      <c r="Y7" s="11"/>
      <c r="Z7" s="11"/>
      <c r="AA7" s="11"/>
    </row>
    <row r="8" spans="1:52" x14ac:dyDescent="0.25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7"/>
      <c r="Y8" s="7"/>
      <c r="Z8" s="7"/>
      <c r="AA8" s="7"/>
    </row>
    <row r="9" spans="1:5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52" ht="18.75" x14ac:dyDescent="0.3">
      <c r="A10" s="42" t="s">
        <v>161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4"/>
      <c r="Y10" s="14"/>
      <c r="Z10" s="14"/>
      <c r="AA10" s="14"/>
    </row>
    <row r="11" spans="1:52" ht="18.75" x14ac:dyDescent="0.3">
      <c r="AA11" s="8"/>
    </row>
    <row r="12" spans="1:52" ht="18.75" x14ac:dyDescent="0.25">
      <c r="A12" s="41" t="s">
        <v>164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15"/>
      <c r="Y12" s="15"/>
      <c r="Z12" s="15"/>
      <c r="AA12" s="15"/>
    </row>
    <row r="13" spans="1:52" x14ac:dyDescent="0.25">
      <c r="A13" s="38" t="s">
        <v>20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7"/>
      <c r="Y13" s="7"/>
      <c r="Z13" s="7"/>
      <c r="AA13" s="7"/>
    </row>
    <row r="14" spans="1:52" ht="15.7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4"/>
      <c r="AU14" s="4"/>
      <c r="AV14" s="4"/>
      <c r="AW14" s="4"/>
      <c r="AX14" s="4"/>
    </row>
    <row r="15" spans="1:52" ht="53.25" customHeight="1" x14ac:dyDescent="0.25">
      <c r="A15" s="34" t="s">
        <v>18</v>
      </c>
      <c r="B15" s="40" t="s">
        <v>9</v>
      </c>
      <c r="C15" s="40" t="s">
        <v>4</v>
      </c>
      <c r="D15" s="34" t="s">
        <v>64</v>
      </c>
      <c r="E15" s="33" t="s">
        <v>165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46" t="s">
        <v>166</v>
      </c>
      <c r="T15" s="46"/>
      <c r="U15" s="46"/>
      <c r="V15" s="46"/>
      <c r="W15" s="40" t="s">
        <v>5</v>
      </c>
      <c r="X15" s="17"/>
      <c r="Y15" s="17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ht="13.5" customHeight="1" x14ac:dyDescent="0.25">
      <c r="A16" s="35"/>
      <c r="B16" s="40"/>
      <c r="C16" s="40"/>
      <c r="D16" s="35"/>
      <c r="E16" s="33" t="s">
        <v>6</v>
      </c>
      <c r="F16" s="33"/>
      <c r="G16" s="33"/>
      <c r="H16" s="33"/>
      <c r="I16" s="33"/>
      <c r="J16" s="33"/>
      <c r="K16" s="33"/>
      <c r="L16" s="33" t="s">
        <v>7</v>
      </c>
      <c r="M16" s="33"/>
      <c r="N16" s="33"/>
      <c r="O16" s="33"/>
      <c r="P16" s="33"/>
      <c r="Q16" s="33"/>
      <c r="R16" s="33"/>
      <c r="S16" s="46"/>
      <c r="T16" s="46"/>
      <c r="U16" s="46"/>
      <c r="V16" s="46"/>
      <c r="W16" s="40"/>
      <c r="X16" s="17"/>
      <c r="Y16" s="17"/>
      <c r="Z16" s="18"/>
      <c r="AA16" s="18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ht="13.5" customHeight="1" x14ac:dyDescent="0.25">
      <c r="A17" s="35"/>
      <c r="B17" s="40"/>
      <c r="C17" s="40"/>
      <c r="D17" s="35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46"/>
      <c r="T17" s="46"/>
      <c r="U17" s="46"/>
      <c r="V17" s="46"/>
      <c r="W17" s="40"/>
      <c r="X17" s="17"/>
      <c r="Y17" s="17"/>
      <c r="Z17" s="18"/>
      <c r="AA17" s="18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ht="43.5" customHeight="1" x14ac:dyDescent="0.25">
      <c r="A18" s="35"/>
      <c r="B18" s="40"/>
      <c r="C18" s="40"/>
      <c r="D18" s="35"/>
      <c r="E18" s="19" t="s">
        <v>11</v>
      </c>
      <c r="F18" s="33" t="s">
        <v>10</v>
      </c>
      <c r="G18" s="33"/>
      <c r="H18" s="33"/>
      <c r="I18" s="33"/>
      <c r="J18" s="33"/>
      <c r="K18" s="33"/>
      <c r="L18" s="19" t="s">
        <v>11</v>
      </c>
      <c r="M18" s="33" t="s">
        <v>10</v>
      </c>
      <c r="N18" s="33"/>
      <c r="O18" s="33"/>
      <c r="P18" s="33"/>
      <c r="Q18" s="33"/>
      <c r="R18" s="33"/>
      <c r="S18" s="44" t="s">
        <v>11</v>
      </c>
      <c r="T18" s="45"/>
      <c r="U18" s="44" t="s">
        <v>10</v>
      </c>
      <c r="V18" s="45"/>
      <c r="W18" s="40"/>
      <c r="X18" s="17"/>
      <c r="Y18" s="17"/>
      <c r="Z18" s="18"/>
      <c r="AA18" s="18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71.25" customHeight="1" x14ac:dyDescent="0.25">
      <c r="A19" s="36"/>
      <c r="B19" s="40"/>
      <c r="C19" s="40"/>
      <c r="D19" s="36"/>
      <c r="E19" s="24" t="s">
        <v>63</v>
      </c>
      <c r="F19" s="24" t="s">
        <v>63</v>
      </c>
      <c r="G19" s="9" t="s">
        <v>2</v>
      </c>
      <c r="H19" s="9" t="s">
        <v>3</v>
      </c>
      <c r="I19" s="9" t="s">
        <v>16</v>
      </c>
      <c r="J19" s="9" t="s">
        <v>1</v>
      </c>
      <c r="K19" s="9" t="s">
        <v>8</v>
      </c>
      <c r="L19" s="24" t="s">
        <v>63</v>
      </c>
      <c r="M19" s="24" t="s">
        <v>63</v>
      </c>
      <c r="N19" s="9" t="s">
        <v>2</v>
      </c>
      <c r="O19" s="9" t="s">
        <v>3</v>
      </c>
      <c r="P19" s="9" t="s">
        <v>16</v>
      </c>
      <c r="Q19" s="9" t="s">
        <v>1</v>
      </c>
      <c r="R19" s="9" t="s">
        <v>8</v>
      </c>
      <c r="S19" s="23" t="s">
        <v>65</v>
      </c>
      <c r="T19" s="20" t="s">
        <v>21</v>
      </c>
      <c r="U19" s="23" t="s">
        <v>65</v>
      </c>
      <c r="V19" s="20" t="s">
        <v>21</v>
      </c>
      <c r="W19" s="40"/>
      <c r="X19" s="17"/>
      <c r="Y19" s="17"/>
      <c r="Z19" s="18"/>
      <c r="AA19" s="18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</row>
    <row r="20" spans="1:52" x14ac:dyDescent="0.25">
      <c r="A20" s="21">
        <v>1</v>
      </c>
      <c r="B20" s="21">
        <v>2</v>
      </c>
      <c r="C20" s="21">
        <v>3</v>
      </c>
      <c r="D20" s="22">
        <v>4</v>
      </c>
      <c r="E20" s="21">
        <v>5</v>
      </c>
      <c r="F20" s="21">
        <f t="shared" ref="F20:W20" si="0">E20+1</f>
        <v>6</v>
      </c>
      <c r="G20" s="21">
        <f t="shared" si="0"/>
        <v>7</v>
      </c>
      <c r="H20" s="21">
        <f t="shared" si="0"/>
        <v>8</v>
      </c>
      <c r="I20" s="21">
        <f t="shared" si="0"/>
        <v>9</v>
      </c>
      <c r="J20" s="21">
        <f t="shared" si="0"/>
        <v>10</v>
      </c>
      <c r="K20" s="21">
        <f t="shared" si="0"/>
        <v>11</v>
      </c>
      <c r="L20" s="21">
        <f t="shared" si="0"/>
        <v>12</v>
      </c>
      <c r="M20" s="21">
        <f t="shared" si="0"/>
        <v>13</v>
      </c>
      <c r="N20" s="21">
        <f t="shared" si="0"/>
        <v>14</v>
      </c>
      <c r="O20" s="21">
        <f t="shared" si="0"/>
        <v>15</v>
      </c>
      <c r="P20" s="21">
        <f t="shared" si="0"/>
        <v>16</v>
      </c>
      <c r="Q20" s="21">
        <f t="shared" si="0"/>
        <v>17</v>
      </c>
      <c r="R20" s="21">
        <f t="shared" si="0"/>
        <v>18</v>
      </c>
      <c r="S20" s="21">
        <f t="shared" si="0"/>
        <v>19</v>
      </c>
      <c r="T20" s="21">
        <f t="shared" si="0"/>
        <v>20</v>
      </c>
      <c r="U20" s="21">
        <f t="shared" si="0"/>
        <v>21</v>
      </c>
      <c r="V20" s="21">
        <f t="shared" si="0"/>
        <v>22</v>
      </c>
      <c r="W20" s="21">
        <f t="shared" si="0"/>
        <v>23</v>
      </c>
      <c r="X20" s="17"/>
      <c r="Y20" s="17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</row>
    <row r="21" spans="1:52" ht="36.75" x14ac:dyDescent="0.25">
      <c r="A21" s="25">
        <v>0</v>
      </c>
      <c r="B21" s="26" t="s">
        <v>67</v>
      </c>
      <c r="C21" s="27" t="s">
        <v>167</v>
      </c>
      <c r="D21" s="28">
        <f>D22+D23</f>
        <v>8261.7250187362715</v>
      </c>
      <c r="E21" s="28">
        <f t="shared" ref="E21" si="1">E22+E23</f>
        <v>0</v>
      </c>
      <c r="F21" s="28">
        <f>F22+F23</f>
        <v>4957.835</v>
      </c>
      <c r="G21" s="28">
        <f>G22+G23</f>
        <v>443.95</v>
      </c>
      <c r="H21" s="28">
        <f t="shared" ref="H21:K21" si="2">H22+H23</f>
        <v>0</v>
      </c>
      <c r="I21" s="28">
        <f t="shared" si="2"/>
        <v>583.25</v>
      </c>
      <c r="J21" s="28">
        <f t="shared" si="2"/>
        <v>0</v>
      </c>
      <c r="K21" s="28">
        <f t="shared" si="2"/>
        <v>0</v>
      </c>
      <c r="L21" s="28">
        <v>0</v>
      </c>
      <c r="M21" s="28">
        <v>2523.6633699999998</v>
      </c>
      <c r="N21" s="28">
        <v>311.005</v>
      </c>
      <c r="O21" s="28">
        <v>0</v>
      </c>
      <c r="P21" s="28">
        <v>414.00899999999996</v>
      </c>
      <c r="Q21" s="28">
        <v>0</v>
      </c>
      <c r="R21" s="28">
        <v>0</v>
      </c>
      <c r="S21" s="28">
        <v>0</v>
      </c>
      <c r="T21" s="28">
        <v>0</v>
      </c>
      <c r="U21" s="28">
        <v>-2189.5613299999995</v>
      </c>
      <c r="V21" s="28">
        <v>-132.3846499088306</v>
      </c>
      <c r="W21" s="28" t="s">
        <v>160</v>
      </c>
    </row>
    <row r="22" spans="1:52" ht="24.75" x14ac:dyDescent="0.25">
      <c r="A22" s="29" t="s">
        <v>168</v>
      </c>
      <c r="B22" s="30" t="s">
        <v>69</v>
      </c>
      <c r="C22" s="31" t="s">
        <v>167</v>
      </c>
      <c r="D22" s="32">
        <f>D25+D89+D148+D172+D209</f>
        <v>3572.9380187362713</v>
      </c>
      <c r="E22" s="32">
        <f t="shared" ref="E22:K22" si="3">E25+E89+E148+E172+E209</f>
        <v>0</v>
      </c>
      <c r="F22" s="32">
        <f t="shared" si="3"/>
        <v>3237.3939999999998</v>
      </c>
      <c r="G22" s="32">
        <f t="shared" si="3"/>
        <v>242.7</v>
      </c>
      <c r="H22" s="32">
        <f t="shared" si="3"/>
        <v>0</v>
      </c>
      <c r="I22" s="32">
        <f t="shared" si="3"/>
        <v>477.75</v>
      </c>
      <c r="J22" s="32">
        <f t="shared" si="3"/>
        <v>0</v>
      </c>
      <c r="K22" s="32">
        <f t="shared" si="3"/>
        <v>0</v>
      </c>
      <c r="L22" s="32">
        <v>0</v>
      </c>
      <c r="M22" s="32">
        <v>2170.8262099999997</v>
      </c>
      <c r="N22" s="32">
        <v>292.09999999999997</v>
      </c>
      <c r="O22" s="32">
        <v>0</v>
      </c>
      <c r="P22" s="32">
        <v>358.94299999999998</v>
      </c>
      <c r="Q22" s="32">
        <v>0</v>
      </c>
      <c r="R22" s="32">
        <v>0</v>
      </c>
      <c r="S22" s="32">
        <v>0</v>
      </c>
      <c r="T22" s="32">
        <v>0</v>
      </c>
      <c r="U22" s="32">
        <v>-1345.2805299999998</v>
      </c>
      <c r="V22" s="32">
        <v>55.087136757836078</v>
      </c>
      <c r="W22" s="28" t="s">
        <v>160</v>
      </c>
    </row>
    <row r="23" spans="1:52" x14ac:dyDescent="0.25">
      <c r="A23" s="29" t="s">
        <v>169</v>
      </c>
      <c r="B23" s="30" t="s">
        <v>130</v>
      </c>
      <c r="C23" s="31" t="s">
        <v>167</v>
      </c>
      <c r="D23" s="32">
        <f>D64+D129+D166+D201+D256</f>
        <v>4688.7870000000003</v>
      </c>
      <c r="E23" s="32">
        <f t="shared" ref="E23:K23" si="4">E64+E129+E166+E201+E256</f>
        <v>0</v>
      </c>
      <c r="F23" s="32">
        <f t="shared" si="4"/>
        <v>1720.441</v>
      </c>
      <c r="G23" s="32">
        <f t="shared" si="4"/>
        <v>201.25</v>
      </c>
      <c r="H23" s="32">
        <f t="shared" si="4"/>
        <v>0</v>
      </c>
      <c r="I23" s="32">
        <f t="shared" si="4"/>
        <v>105.5</v>
      </c>
      <c r="J23" s="32">
        <f t="shared" si="4"/>
        <v>0</v>
      </c>
      <c r="K23" s="32">
        <f t="shared" si="4"/>
        <v>0</v>
      </c>
      <c r="L23" s="32">
        <v>0</v>
      </c>
      <c r="M23" s="32">
        <v>352.83715999999998</v>
      </c>
      <c r="N23" s="32">
        <v>18.905000000000001</v>
      </c>
      <c r="O23" s="32">
        <v>0</v>
      </c>
      <c r="P23" s="32">
        <v>55.065999999999995</v>
      </c>
      <c r="Q23" s="32">
        <v>0</v>
      </c>
      <c r="R23" s="32">
        <v>0</v>
      </c>
      <c r="S23" s="32">
        <v>0</v>
      </c>
      <c r="T23" s="32">
        <v>0</v>
      </c>
      <c r="U23" s="32">
        <v>-844.28079999999989</v>
      </c>
      <c r="V23" s="32">
        <v>-187.47178666666667</v>
      </c>
      <c r="W23" s="28" t="s">
        <v>160</v>
      </c>
    </row>
    <row r="24" spans="1:52" ht="24.75" x14ac:dyDescent="0.25">
      <c r="A24" s="29" t="s">
        <v>66</v>
      </c>
      <c r="B24" s="30" t="s">
        <v>170</v>
      </c>
      <c r="C24" s="31" t="s">
        <v>167</v>
      </c>
      <c r="D24" s="32">
        <f>D25+D64</f>
        <v>1434.9395441600002</v>
      </c>
      <c r="E24" s="32">
        <f>L24+S24+Z24+AG24</f>
        <v>0</v>
      </c>
      <c r="F24" s="32">
        <f t="shared" ref="F24:K24" si="5">F25+F64</f>
        <v>2773.2919999999999</v>
      </c>
      <c r="G24" s="32">
        <f t="shared" si="5"/>
        <v>228.75</v>
      </c>
      <c r="H24" s="32">
        <f t="shared" si="5"/>
        <v>0</v>
      </c>
      <c r="I24" s="32">
        <f t="shared" si="5"/>
        <v>482.25</v>
      </c>
      <c r="J24" s="32">
        <f t="shared" si="5"/>
        <v>0</v>
      </c>
      <c r="K24" s="32">
        <f t="shared" si="5"/>
        <v>0</v>
      </c>
      <c r="L24" s="32">
        <v>0</v>
      </c>
      <c r="M24" s="32">
        <v>2081.4803699999998</v>
      </c>
      <c r="N24" s="32">
        <v>297.68</v>
      </c>
      <c r="O24" s="32">
        <v>0</v>
      </c>
      <c r="P24" s="32">
        <v>274.93599999999998</v>
      </c>
      <c r="Q24" s="32">
        <v>0</v>
      </c>
      <c r="R24" s="32">
        <v>0</v>
      </c>
      <c r="S24" s="32">
        <v>0</v>
      </c>
      <c r="T24" s="32">
        <v>0</v>
      </c>
      <c r="U24" s="32">
        <v>-2599.4944099999998</v>
      </c>
      <c r="V24" s="32">
        <v>-93.733166576040318</v>
      </c>
      <c r="W24" s="28" t="s">
        <v>160</v>
      </c>
    </row>
    <row r="25" spans="1:52" ht="24.75" x14ac:dyDescent="0.25">
      <c r="A25" s="29" t="s">
        <v>22</v>
      </c>
      <c r="B25" s="30" t="s">
        <v>171</v>
      </c>
      <c r="C25" s="31" t="s">
        <v>167</v>
      </c>
      <c r="D25" s="32">
        <f>SUM(D26:D63)</f>
        <v>1434.9395441600002</v>
      </c>
      <c r="E25" s="32">
        <f>L25+S25+Z25+AG25</f>
        <v>0</v>
      </c>
      <c r="F25" s="32">
        <f>SUM(F26:F63)</f>
        <v>1755.8519999999999</v>
      </c>
      <c r="G25" s="32">
        <f t="shared" ref="G25:K25" si="6">SUM(G26:G63)</f>
        <v>28.5</v>
      </c>
      <c r="H25" s="32">
        <f t="shared" si="6"/>
        <v>0</v>
      </c>
      <c r="I25" s="32">
        <f t="shared" si="6"/>
        <v>471.75</v>
      </c>
      <c r="J25" s="32">
        <f t="shared" si="6"/>
        <v>0</v>
      </c>
      <c r="K25" s="32">
        <f t="shared" si="6"/>
        <v>0</v>
      </c>
      <c r="L25" s="32">
        <v>0</v>
      </c>
      <c r="M25" s="32">
        <v>1882.38321</v>
      </c>
      <c r="N25" s="32">
        <v>286.685</v>
      </c>
      <c r="O25" s="32">
        <v>0</v>
      </c>
      <c r="P25" s="32">
        <v>244.31</v>
      </c>
      <c r="Q25" s="32">
        <v>0</v>
      </c>
      <c r="R25" s="32">
        <v>0</v>
      </c>
      <c r="S25" s="32">
        <v>0</v>
      </c>
      <c r="T25" s="32">
        <v>0</v>
      </c>
      <c r="U25" s="32">
        <v>-1616.8565299999998</v>
      </c>
      <c r="V25" s="32">
        <v>-92.083873242163918</v>
      </c>
      <c r="W25" s="28" t="s">
        <v>160</v>
      </c>
    </row>
    <row r="26" spans="1:52" ht="36.75" x14ac:dyDescent="0.25">
      <c r="A26" s="29" t="s">
        <v>23</v>
      </c>
      <c r="B26" s="30" t="s">
        <v>172</v>
      </c>
      <c r="C26" s="31" t="s">
        <v>173</v>
      </c>
      <c r="D26" s="32">
        <v>132.691</v>
      </c>
      <c r="E26" s="32"/>
      <c r="F26" s="32">
        <v>100</v>
      </c>
      <c r="G26" s="32"/>
      <c r="H26" s="32"/>
      <c r="I26" s="32"/>
      <c r="J26" s="32"/>
      <c r="K26" s="32"/>
      <c r="L26" s="32">
        <v>0</v>
      </c>
      <c r="M26" s="32">
        <v>54.70288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-45.29712</v>
      </c>
      <c r="V26" s="32">
        <v>-45.29712</v>
      </c>
      <c r="W26" s="28" t="s">
        <v>160</v>
      </c>
    </row>
    <row r="27" spans="1:52" ht="36.75" x14ac:dyDescent="0.25">
      <c r="A27" s="29" t="s">
        <v>24</v>
      </c>
      <c r="B27" s="30" t="s">
        <v>70</v>
      </c>
      <c r="C27" s="31" t="s">
        <v>174</v>
      </c>
      <c r="D27" s="32">
        <v>15.009</v>
      </c>
      <c r="E27" s="32"/>
      <c r="F27" s="32"/>
      <c r="G27" s="32"/>
      <c r="H27" s="32"/>
      <c r="I27" s="32"/>
      <c r="J27" s="32"/>
      <c r="K27" s="32"/>
      <c r="L27" s="32">
        <v>0</v>
      </c>
      <c r="M27" s="32">
        <v>12.993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28" t="s">
        <v>160</v>
      </c>
    </row>
    <row r="28" spans="1:52" ht="24.75" x14ac:dyDescent="0.25">
      <c r="A28" s="29" t="s">
        <v>25</v>
      </c>
      <c r="B28" s="30" t="s">
        <v>71</v>
      </c>
      <c r="C28" s="31" t="s">
        <v>175</v>
      </c>
      <c r="D28" s="32">
        <v>3.7456352799999997</v>
      </c>
      <c r="E28" s="32"/>
      <c r="F28" s="32">
        <v>79.375</v>
      </c>
      <c r="G28" s="32">
        <v>15</v>
      </c>
      <c r="H28" s="32"/>
      <c r="I28" s="32"/>
      <c r="J28" s="32"/>
      <c r="K28" s="32"/>
      <c r="L28" s="32">
        <v>0</v>
      </c>
      <c r="M28" s="32">
        <v>20.443280000000001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-79.375</v>
      </c>
      <c r="V28" s="32">
        <v>-100</v>
      </c>
      <c r="W28" s="28" t="s">
        <v>160</v>
      </c>
    </row>
    <row r="29" spans="1:52" x14ac:dyDescent="0.25">
      <c r="A29" s="29" t="s">
        <v>176</v>
      </c>
      <c r="B29" s="30" t="s">
        <v>72</v>
      </c>
      <c r="C29" s="31" t="s">
        <v>177</v>
      </c>
      <c r="D29" s="32">
        <v>1.9950000000000001</v>
      </c>
      <c r="E29" s="32"/>
      <c r="F29" s="32"/>
      <c r="G29" s="32"/>
      <c r="H29" s="32"/>
      <c r="I29" s="32"/>
      <c r="J29" s="32"/>
      <c r="K29" s="32"/>
      <c r="L29" s="32">
        <v>0</v>
      </c>
      <c r="M29" s="32">
        <v>126.31699999999999</v>
      </c>
      <c r="N29" s="32">
        <v>200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28" t="s">
        <v>160</v>
      </c>
    </row>
    <row r="30" spans="1:52" x14ac:dyDescent="0.25">
      <c r="A30" s="29" t="s">
        <v>178</v>
      </c>
      <c r="B30" s="30" t="s">
        <v>73</v>
      </c>
      <c r="C30" s="31" t="s">
        <v>179</v>
      </c>
      <c r="D30" s="32">
        <v>42.407077389999998</v>
      </c>
      <c r="E30" s="32"/>
      <c r="F30" s="32"/>
      <c r="G30" s="32"/>
      <c r="H30" s="32"/>
      <c r="I30" s="32"/>
      <c r="J30" s="32"/>
      <c r="K30" s="32"/>
      <c r="L30" s="32">
        <v>0</v>
      </c>
      <c r="M30" s="32">
        <v>7.4843999999999999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28" t="s">
        <v>160</v>
      </c>
    </row>
    <row r="31" spans="1:52" ht="24.75" x14ac:dyDescent="0.25">
      <c r="A31" s="29" t="s">
        <v>180</v>
      </c>
      <c r="B31" s="30" t="s">
        <v>181</v>
      </c>
      <c r="C31" s="31" t="s">
        <v>182</v>
      </c>
      <c r="D31" s="32">
        <v>8.0095570000000005E-2</v>
      </c>
      <c r="E31" s="32"/>
      <c r="F31" s="32">
        <v>38</v>
      </c>
      <c r="G31" s="32"/>
      <c r="H31" s="32"/>
      <c r="I31" s="32"/>
      <c r="J31" s="32"/>
      <c r="K31" s="32"/>
      <c r="L31" s="32">
        <v>0</v>
      </c>
      <c r="M31" s="32">
        <v>2.6955800000000001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-38</v>
      </c>
      <c r="V31" s="32">
        <v>-100</v>
      </c>
      <c r="W31" s="28" t="s">
        <v>160</v>
      </c>
    </row>
    <row r="32" spans="1:52" x14ac:dyDescent="0.25">
      <c r="A32" s="29" t="s">
        <v>183</v>
      </c>
      <c r="B32" s="30" t="s">
        <v>184</v>
      </c>
      <c r="C32" s="31" t="s">
        <v>185</v>
      </c>
      <c r="D32" s="32">
        <v>4.7039999999999997</v>
      </c>
      <c r="E32" s="32"/>
      <c r="F32" s="32"/>
      <c r="G32" s="32"/>
      <c r="H32" s="32"/>
      <c r="I32" s="32"/>
      <c r="J32" s="32"/>
      <c r="K32" s="32"/>
      <c r="L32" s="32">
        <v>0</v>
      </c>
      <c r="M32" s="32">
        <v>42.414999999999999</v>
      </c>
      <c r="N32" s="32">
        <v>0</v>
      </c>
      <c r="O32" s="32">
        <v>0</v>
      </c>
      <c r="P32" s="32">
        <v>3.7759999999999998</v>
      </c>
      <c r="Q32" s="32">
        <v>0</v>
      </c>
      <c r="R32" s="32">
        <v>0</v>
      </c>
      <c r="S32" s="32">
        <v>0</v>
      </c>
      <c r="T32" s="32">
        <v>0</v>
      </c>
      <c r="U32" s="32">
        <v>42.414999999999999</v>
      </c>
      <c r="V32" s="32">
        <v>0</v>
      </c>
      <c r="W32" s="28" t="s">
        <v>160</v>
      </c>
    </row>
    <row r="33" spans="1:23" ht="24.75" x14ac:dyDescent="0.25">
      <c r="A33" s="29" t="s">
        <v>186</v>
      </c>
      <c r="B33" s="30" t="s">
        <v>187</v>
      </c>
      <c r="C33" s="31" t="s">
        <v>188</v>
      </c>
      <c r="D33" s="32">
        <f>5715180.41/1000000+0.039</f>
        <v>5.75418041</v>
      </c>
      <c r="E33" s="32"/>
      <c r="F33" s="32">
        <v>24</v>
      </c>
      <c r="G33" s="32"/>
      <c r="H33" s="32"/>
      <c r="I33" s="32"/>
      <c r="J33" s="32"/>
      <c r="K33" s="32"/>
      <c r="L33" s="32">
        <v>0</v>
      </c>
      <c r="M33" s="32">
        <v>7.2822499999999994</v>
      </c>
      <c r="N33" s="32">
        <v>0</v>
      </c>
      <c r="O33" s="32">
        <v>0</v>
      </c>
      <c r="P33" s="32">
        <v>4.16</v>
      </c>
      <c r="Q33" s="32">
        <v>0</v>
      </c>
      <c r="R33" s="32">
        <v>0</v>
      </c>
      <c r="S33" s="32">
        <v>0</v>
      </c>
      <c r="T33" s="32">
        <v>0</v>
      </c>
      <c r="U33" s="32">
        <v>-16.717750000000002</v>
      </c>
      <c r="V33" s="32">
        <v>-69.65729166666668</v>
      </c>
      <c r="W33" s="28" t="s">
        <v>160</v>
      </c>
    </row>
    <row r="34" spans="1:23" x14ac:dyDescent="0.25">
      <c r="A34" s="29" t="s">
        <v>189</v>
      </c>
      <c r="B34" s="30" t="s">
        <v>190</v>
      </c>
      <c r="C34" s="31" t="s">
        <v>191</v>
      </c>
      <c r="D34" s="32">
        <f>5.69400153+1.027</f>
        <v>6.7210015300000006</v>
      </c>
      <c r="E34" s="32"/>
      <c r="F34" s="32">
        <v>100</v>
      </c>
      <c r="G34" s="32"/>
      <c r="H34" s="32"/>
      <c r="I34" s="32"/>
      <c r="J34" s="32"/>
      <c r="K34" s="32"/>
      <c r="L34" s="32">
        <v>0</v>
      </c>
      <c r="M34" s="32">
        <v>43.46651</v>
      </c>
      <c r="N34" s="32">
        <v>0</v>
      </c>
      <c r="O34" s="32">
        <v>0</v>
      </c>
      <c r="P34" s="32">
        <v>10.86</v>
      </c>
      <c r="Q34" s="32">
        <v>0</v>
      </c>
      <c r="R34" s="32">
        <v>0</v>
      </c>
      <c r="S34" s="32">
        <v>0</v>
      </c>
      <c r="T34" s="32">
        <v>0</v>
      </c>
      <c r="U34" s="32">
        <v>-72.070490000000007</v>
      </c>
      <c r="V34" s="32">
        <v>-72.070490000000007</v>
      </c>
      <c r="W34" s="28" t="s">
        <v>160</v>
      </c>
    </row>
    <row r="35" spans="1:23" x14ac:dyDescent="0.25">
      <c r="A35" s="29" t="s">
        <v>192</v>
      </c>
      <c r="B35" s="30" t="s">
        <v>193</v>
      </c>
      <c r="C35" s="31" t="s">
        <v>194</v>
      </c>
      <c r="D35" s="32"/>
      <c r="E35" s="32"/>
      <c r="F35" s="32">
        <v>13</v>
      </c>
      <c r="G35" s="32"/>
      <c r="H35" s="32"/>
      <c r="I35" s="32"/>
      <c r="J35" s="32"/>
      <c r="K35" s="32"/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-13</v>
      </c>
      <c r="V35" s="32">
        <v>-100</v>
      </c>
      <c r="W35" s="28" t="s">
        <v>160</v>
      </c>
    </row>
    <row r="36" spans="1:23" x14ac:dyDescent="0.25">
      <c r="A36" s="29" t="s">
        <v>195</v>
      </c>
      <c r="B36" s="30" t="s">
        <v>196</v>
      </c>
      <c r="C36" s="31" t="s">
        <v>30</v>
      </c>
      <c r="D36" s="32"/>
      <c r="E36" s="32"/>
      <c r="F36" s="32">
        <v>17</v>
      </c>
      <c r="G36" s="32"/>
      <c r="H36" s="32"/>
      <c r="I36" s="32"/>
      <c r="J36" s="32"/>
      <c r="K36" s="32"/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-17</v>
      </c>
      <c r="V36" s="32">
        <v>-100</v>
      </c>
      <c r="W36" s="28" t="s">
        <v>160</v>
      </c>
    </row>
    <row r="37" spans="1:23" ht="24.75" x14ac:dyDescent="0.25">
      <c r="A37" s="29" t="s">
        <v>197</v>
      </c>
      <c r="B37" s="30" t="s">
        <v>198</v>
      </c>
      <c r="C37" s="31" t="s">
        <v>199</v>
      </c>
      <c r="D37" s="32">
        <v>759.45500000000004</v>
      </c>
      <c r="E37" s="32"/>
      <c r="F37" s="32">
        <v>1266.9269999999999</v>
      </c>
      <c r="G37" s="32"/>
      <c r="H37" s="32"/>
      <c r="I37" s="32">
        <v>471.75</v>
      </c>
      <c r="J37" s="32"/>
      <c r="K37" s="32"/>
      <c r="L37" s="32">
        <v>0</v>
      </c>
      <c r="M37" s="32">
        <v>1544.0542599999999</v>
      </c>
      <c r="N37" s="32">
        <v>86.685000000000002</v>
      </c>
      <c r="O37" s="32">
        <v>0</v>
      </c>
      <c r="P37" s="32">
        <v>225.51399999999998</v>
      </c>
      <c r="Q37" s="32">
        <v>0</v>
      </c>
      <c r="R37" s="32">
        <v>0</v>
      </c>
      <c r="S37" s="32">
        <v>0</v>
      </c>
      <c r="T37" s="32">
        <v>0</v>
      </c>
      <c r="U37" s="32">
        <v>-1262.8417399999998</v>
      </c>
      <c r="V37" s="32">
        <v>-99.677545746518931</v>
      </c>
      <c r="W37" s="28" t="s">
        <v>160</v>
      </c>
    </row>
    <row r="38" spans="1:23" x14ac:dyDescent="0.25">
      <c r="A38" s="29" t="s">
        <v>200</v>
      </c>
      <c r="B38" s="30" t="s">
        <v>201</v>
      </c>
      <c r="C38" s="31" t="s">
        <v>38</v>
      </c>
      <c r="D38" s="32">
        <v>29.271691609999998</v>
      </c>
      <c r="E38" s="32"/>
      <c r="F38" s="32">
        <v>2</v>
      </c>
      <c r="G38" s="32"/>
      <c r="H38" s="32"/>
      <c r="I38" s="32"/>
      <c r="J38" s="32"/>
      <c r="K38" s="32"/>
      <c r="L38" s="32"/>
      <c r="M38" s="32">
        <v>3.2677299999999998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-2</v>
      </c>
      <c r="V38" s="32">
        <v>-100</v>
      </c>
      <c r="W38" s="28" t="s">
        <v>160</v>
      </c>
    </row>
    <row r="39" spans="1:23" x14ac:dyDescent="0.25">
      <c r="A39" s="29" t="s">
        <v>202</v>
      </c>
      <c r="B39" s="30" t="s">
        <v>203</v>
      </c>
      <c r="C39" s="31" t="s">
        <v>68</v>
      </c>
      <c r="D39" s="32"/>
      <c r="E39" s="32"/>
      <c r="F39" s="32"/>
      <c r="G39" s="32"/>
      <c r="H39" s="32"/>
      <c r="I39" s="32"/>
      <c r="J39" s="32"/>
      <c r="K39" s="32"/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 t="s">
        <v>68</v>
      </c>
      <c r="T39" s="32" t="s">
        <v>68</v>
      </c>
      <c r="U39" s="32" t="s">
        <v>68</v>
      </c>
      <c r="V39" s="32" t="s">
        <v>68</v>
      </c>
      <c r="W39" s="28" t="s">
        <v>160</v>
      </c>
    </row>
    <row r="40" spans="1:23" ht="36.75" x14ac:dyDescent="0.25">
      <c r="A40" s="29" t="s">
        <v>204</v>
      </c>
      <c r="B40" s="30" t="s">
        <v>205</v>
      </c>
      <c r="C40" s="31" t="s">
        <v>68</v>
      </c>
      <c r="D40" s="32"/>
      <c r="E40" s="32"/>
      <c r="F40" s="32"/>
      <c r="G40" s="32"/>
      <c r="H40" s="32"/>
      <c r="I40" s="32"/>
      <c r="J40" s="32"/>
      <c r="K40" s="32"/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 t="s">
        <v>68</v>
      </c>
      <c r="T40" s="32" t="s">
        <v>68</v>
      </c>
      <c r="U40" s="32" t="s">
        <v>68</v>
      </c>
      <c r="V40" s="32" t="s">
        <v>68</v>
      </c>
      <c r="W40" s="28" t="s">
        <v>160</v>
      </c>
    </row>
    <row r="41" spans="1:23" x14ac:dyDescent="0.25">
      <c r="A41" s="29" t="s">
        <v>206</v>
      </c>
      <c r="B41" s="30" t="s">
        <v>207</v>
      </c>
      <c r="C41" s="31" t="s">
        <v>68</v>
      </c>
      <c r="D41" s="32">
        <v>427.56200000000001</v>
      </c>
      <c r="E41" s="32"/>
      <c r="F41" s="32"/>
      <c r="G41" s="32"/>
      <c r="H41" s="32"/>
      <c r="I41" s="32"/>
      <c r="J41" s="32"/>
      <c r="K41" s="32"/>
      <c r="L41" s="32">
        <v>0</v>
      </c>
      <c r="M41" s="32">
        <v>10.566000000000001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 t="s">
        <v>68</v>
      </c>
      <c r="T41" s="32" t="s">
        <v>68</v>
      </c>
      <c r="U41" s="32" t="s">
        <v>68</v>
      </c>
      <c r="V41" s="32" t="s">
        <v>68</v>
      </c>
      <c r="W41" s="28" t="s">
        <v>160</v>
      </c>
    </row>
    <row r="42" spans="1:23" x14ac:dyDescent="0.25">
      <c r="A42" s="29" t="s">
        <v>208</v>
      </c>
      <c r="B42" s="30" t="s">
        <v>209</v>
      </c>
      <c r="C42" s="31" t="s">
        <v>68</v>
      </c>
      <c r="D42" s="32"/>
      <c r="E42" s="32"/>
      <c r="F42" s="32"/>
      <c r="G42" s="32"/>
      <c r="H42" s="32"/>
      <c r="I42" s="32"/>
      <c r="J42" s="32"/>
      <c r="K42" s="32"/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 t="s">
        <v>68</v>
      </c>
      <c r="T42" s="32" t="s">
        <v>68</v>
      </c>
      <c r="U42" s="32" t="s">
        <v>68</v>
      </c>
      <c r="V42" s="32" t="s">
        <v>68</v>
      </c>
      <c r="W42" s="28" t="s">
        <v>160</v>
      </c>
    </row>
    <row r="43" spans="1:23" x14ac:dyDescent="0.25">
      <c r="A43" s="29" t="s">
        <v>210</v>
      </c>
      <c r="B43" s="30" t="s">
        <v>211</v>
      </c>
      <c r="C43" s="31" t="s">
        <v>212</v>
      </c>
      <c r="D43" s="32"/>
      <c r="E43" s="32"/>
      <c r="F43" s="32">
        <v>6.5</v>
      </c>
      <c r="G43" s="32"/>
      <c r="H43" s="32"/>
      <c r="I43" s="32"/>
      <c r="J43" s="32"/>
      <c r="K43" s="32"/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-6.5</v>
      </c>
      <c r="V43" s="32">
        <v>-100</v>
      </c>
      <c r="W43" s="28" t="s">
        <v>160</v>
      </c>
    </row>
    <row r="44" spans="1:23" ht="24.75" x14ac:dyDescent="0.25">
      <c r="A44" s="29" t="s">
        <v>213</v>
      </c>
      <c r="B44" s="30" t="s">
        <v>214</v>
      </c>
      <c r="C44" s="31" t="s">
        <v>68</v>
      </c>
      <c r="D44" s="32"/>
      <c r="E44" s="32"/>
      <c r="F44" s="32"/>
      <c r="G44" s="32"/>
      <c r="H44" s="32"/>
      <c r="I44" s="32"/>
      <c r="J44" s="32"/>
      <c r="K44" s="32"/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 t="s">
        <v>68</v>
      </c>
      <c r="T44" s="32" t="s">
        <v>68</v>
      </c>
      <c r="U44" s="32" t="s">
        <v>68</v>
      </c>
      <c r="V44" s="32" t="s">
        <v>68</v>
      </c>
      <c r="W44" s="28" t="s">
        <v>160</v>
      </c>
    </row>
    <row r="45" spans="1:23" x14ac:dyDescent="0.25">
      <c r="A45" s="29" t="s">
        <v>215</v>
      </c>
      <c r="B45" s="30" t="s">
        <v>216</v>
      </c>
      <c r="C45" s="31" t="s">
        <v>217</v>
      </c>
      <c r="D45" s="32"/>
      <c r="E45" s="32"/>
      <c r="F45" s="32">
        <v>6.5</v>
      </c>
      <c r="G45" s="32"/>
      <c r="H45" s="32"/>
      <c r="I45" s="32"/>
      <c r="J45" s="32"/>
      <c r="K45" s="32"/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-6.5</v>
      </c>
      <c r="V45" s="32">
        <v>-100</v>
      </c>
      <c r="W45" s="28" t="s">
        <v>160</v>
      </c>
    </row>
    <row r="46" spans="1:23" ht="24.75" x14ac:dyDescent="0.25">
      <c r="A46" s="29" t="s">
        <v>218</v>
      </c>
      <c r="B46" s="30" t="s">
        <v>219</v>
      </c>
      <c r="C46" s="31" t="s">
        <v>220</v>
      </c>
      <c r="D46" s="32"/>
      <c r="E46" s="32"/>
      <c r="F46" s="32"/>
      <c r="G46" s="32"/>
      <c r="H46" s="32"/>
      <c r="I46" s="32"/>
      <c r="J46" s="32"/>
      <c r="K46" s="32"/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28" t="s">
        <v>160</v>
      </c>
    </row>
    <row r="47" spans="1:23" ht="36.75" x14ac:dyDescent="0.25">
      <c r="A47" s="29" t="s">
        <v>221</v>
      </c>
      <c r="B47" s="30" t="s">
        <v>74</v>
      </c>
      <c r="C47" s="31"/>
      <c r="D47" s="32"/>
      <c r="E47" s="32"/>
      <c r="F47" s="32"/>
      <c r="G47" s="32"/>
      <c r="H47" s="32"/>
      <c r="I47" s="32"/>
      <c r="J47" s="32"/>
      <c r="K47" s="32"/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/>
      <c r="T47" s="32"/>
      <c r="U47" s="32"/>
      <c r="V47" s="32"/>
      <c r="W47" s="28" t="s">
        <v>160</v>
      </c>
    </row>
    <row r="48" spans="1:23" ht="36.75" x14ac:dyDescent="0.25">
      <c r="A48" s="29" t="s">
        <v>222</v>
      </c>
      <c r="B48" s="30" t="s">
        <v>75</v>
      </c>
      <c r="C48" s="31" t="s">
        <v>223</v>
      </c>
      <c r="D48" s="32"/>
      <c r="E48" s="32"/>
      <c r="F48" s="32">
        <v>73.349999999999994</v>
      </c>
      <c r="G48" s="32">
        <v>13.5</v>
      </c>
      <c r="H48" s="32"/>
      <c r="I48" s="32"/>
      <c r="J48" s="32"/>
      <c r="K48" s="32"/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-73.349999999999994</v>
      </c>
      <c r="V48" s="32">
        <v>-100</v>
      </c>
      <c r="W48" s="28" t="s">
        <v>160</v>
      </c>
    </row>
    <row r="49" spans="1:23" x14ac:dyDescent="0.25">
      <c r="A49" s="29" t="s">
        <v>224</v>
      </c>
      <c r="B49" s="30" t="s">
        <v>225</v>
      </c>
      <c r="C49" s="31"/>
      <c r="D49" s="32"/>
      <c r="E49" s="32"/>
      <c r="F49" s="32"/>
      <c r="G49" s="32"/>
      <c r="H49" s="32"/>
      <c r="I49" s="32"/>
      <c r="J49" s="32"/>
      <c r="K49" s="32"/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/>
      <c r="T49" s="32"/>
      <c r="U49" s="32"/>
      <c r="V49" s="32"/>
      <c r="W49" s="28" t="s">
        <v>160</v>
      </c>
    </row>
    <row r="50" spans="1:23" x14ac:dyDescent="0.25">
      <c r="A50" s="29" t="s">
        <v>226</v>
      </c>
      <c r="B50" s="30" t="s">
        <v>227</v>
      </c>
      <c r="C50" s="31" t="s">
        <v>228</v>
      </c>
      <c r="D50" s="32"/>
      <c r="E50" s="32"/>
      <c r="F50" s="32">
        <v>2</v>
      </c>
      <c r="G50" s="32"/>
      <c r="H50" s="32"/>
      <c r="I50" s="32"/>
      <c r="J50" s="32"/>
      <c r="K50" s="32"/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-2</v>
      </c>
      <c r="V50" s="32">
        <v>-100</v>
      </c>
      <c r="W50" s="28" t="s">
        <v>160</v>
      </c>
    </row>
    <row r="51" spans="1:23" x14ac:dyDescent="0.25">
      <c r="A51" s="29" t="s">
        <v>229</v>
      </c>
      <c r="B51" s="30" t="s">
        <v>230</v>
      </c>
      <c r="C51" s="31" t="s">
        <v>231</v>
      </c>
      <c r="D51" s="32"/>
      <c r="E51" s="32"/>
      <c r="F51" s="32">
        <v>5.2</v>
      </c>
      <c r="G51" s="32"/>
      <c r="H51" s="32"/>
      <c r="I51" s="32"/>
      <c r="J51" s="32"/>
      <c r="K51" s="32"/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-5.2</v>
      </c>
      <c r="V51" s="32">
        <v>-100</v>
      </c>
      <c r="W51" s="28" t="s">
        <v>160</v>
      </c>
    </row>
    <row r="52" spans="1:23" ht="24.75" x14ac:dyDescent="0.25">
      <c r="A52" s="29" t="s">
        <v>232</v>
      </c>
      <c r="B52" s="30" t="s">
        <v>233</v>
      </c>
      <c r="C52" s="31" t="s">
        <v>68</v>
      </c>
      <c r="D52" s="32"/>
      <c r="E52" s="32"/>
      <c r="F52" s="32"/>
      <c r="G52" s="32"/>
      <c r="H52" s="32"/>
      <c r="I52" s="32"/>
      <c r="J52" s="32"/>
      <c r="K52" s="32"/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 t="s">
        <v>68</v>
      </c>
      <c r="T52" s="32" t="s">
        <v>68</v>
      </c>
      <c r="U52" s="32" t="s">
        <v>68</v>
      </c>
      <c r="V52" s="32" t="s">
        <v>68</v>
      </c>
      <c r="W52" s="28" t="s">
        <v>160</v>
      </c>
    </row>
    <row r="53" spans="1:23" ht="24.75" x14ac:dyDescent="0.25">
      <c r="A53" s="29" t="s">
        <v>234</v>
      </c>
      <c r="B53" s="30" t="s">
        <v>235</v>
      </c>
      <c r="C53" s="31" t="s">
        <v>68</v>
      </c>
      <c r="D53" s="32"/>
      <c r="E53" s="32"/>
      <c r="F53" s="32"/>
      <c r="G53" s="32"/>
      <c r="H53" s="32"/>
      <c r="I53" s="32"/>
      <c r="J53" s="32"/>
      <c r="K53" s="32"/>
      <c r="L53" s="32">
        <v>0</v>
      </c>
      <c r="M53" s="32">
        <v>0.50139999999999996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 t="s">
        <v>68</v>
      </c>
      <c r="T53" s="32" t="s">
        <v>68</v>
      </c>
      <c r="U53" s="32" t="s">
        <v>68</v>
      </c>
      <c r="V53" s="32" t="s">
        <v>68</v>
      </c>
      <c r="W53" s="28" t="s">
        <v>160</v>
      </c>
    </row>
    <row r="54" spans="1:23" ht="36.75" x14ac:dyDescent="0.25">
      <c r="A54" s="29" t="s">
        <v>236</v>
      </c>
      <c r="B54" s="30" t="s">
        <v>237</v>
      </c>
      <c r="C54" s="31" t="s">
        <v>68</v>
      </c>
      <c r="D54" s="32"/>
      <c r="E54" s="32"/>
      <c r="F54" s="32"/>
      <c r="G54" s="32"/>
      <c r="H54" s="32"/>
      <c r="I54" s="32"/>
      <c r="J54" s="32"/>
      <c r="K54" s="32"/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 t="s">
        <v>68</v>
      </c>
      <c r="T54" s="32" t="s">
        <v>68</v>
      </c>
      <c r="U54" s="32" t="s">
        <v>68</v>
      </c>
      <c r="V54" s="32" t="s">
        <v>68</v>
      </c>
      <c r="W54" s="28" t="s">
        <v>160</v>
      </c>
    </row>
    <row r="55" spans="1:23" ht="48.75" x14ac:dyDescent="0.25">
      <c r="A55" s="29" t="s">
        <v>238</v>
      </c>
      <c r="B55" s="30" t="s">
        <v>239</v>
      </c>
      <c r="C55" s="31" t="s">
        <v>68</v>
      </c>
      <c r="D55" s="32"/>
      <c r="E55" s="32"/>
      <c r="F55" s="32"/>
      <c r="G55" s="32"/>
      <c r="H55" s="32"/>
      <c r="I55" s="32"/>
      <c r="J55" s="32"/>
      <c r="K55" s="32"/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 t="s">
        <v>68</v>
      </c>
      <c r="T55" s="32" t="s">
        <v>68</v>
      </c>
      <c r="U55" s="32" t="s">
        <v>68</v>
      </c>
      <c r="V55" s="32" t="s">
        <v>68</v>
      </c>
      <c r="W55" s="28" t="s">
        <v>160</v>
      </c>
    </row>
    <row r="56" spans="1:23" x14ac:dyDescent="0.25">
      <c r="A56" s="29" t="s">
        <v>240</v>
      </c>
      <c r="B56" s="30" t="s">
        <v>241</v>
      </c>
      <c r="C56" s="31" t="s">
        <v>68</v>
      </c>
      <c r="D56" s="32"/>
      <c r="E56" s="32"/>
      <c r="F56" s="32"/>
      <c r="G56" s="32"/>
      <c r="H56" s="32"/>
      <c r="I56" s="32"/>
      <c r="J56" s="32"/>
      <c r="K56" s="32"/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/>
      <c r="T56" s="32"/>
      <c r="U56" s="32"/>
      <c r="V56" s="32"/>
      <c r="W56" s="28" t="s">
        <v>160</v>
      </c>
    </row>
    <row r="57" spans="1:23" ht="24.75" x14ac:dyDescent="0.25">
      <c r="A57" s="29" t="s">
        <v>242</v>
      </c>
      <c r="B57" s="30" t="s">
        <v>76</v>
      </c>
      <c r="C57" s="31" t="s">
        <v>68</v>
      </c>
      <c r="D57" s="32"/>
      <c r="E57" s="32"/>
      <c r="F57" s="32"/>
      <c r="G57" s="32"/>
      <c r="H57" s="32"/>
      <c r="I57" s="32"/>
      <c r="J57" s="32"/>
      <c r="K57" s="32"/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/>
      <c r="T57" s="32"/>
      <c r="U57" s="32"/>
      <c r="V57" s="32"/>
      <c r="W57" s="28" t="s">
        <v>160</v>
      </c>
    </row>
    <row r="58" spans="1:23" ht="36.75" x14ac:dyDescent="0.25">
      <c r="A58" s="29" t="s">
        <v>243</v>
      </c>
      <c r="B58" s="30" t="s">
        <v>244</v>
      </c>
      <c r="C58" s="31" t="s">
        <v>68</v>
      </c>
      <c r="D58" s="32"/>
      <c r="E58" s="32"/>
      <c r="F58" s="32"/>
      <c r="G58" s="32"/>
      <c r="H58" s="32"/>
      <c r="I58" s="32"/>
      <c r="J58" s="32"/>
      <c r="K58" s="32"/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/>
      <c r="T58" s="32"/>
      <c r="U58" s="32"/>
      <c r="V58" s="32"/>
      <c r="W58" s="28" t="s">
        <v>160</v>
      </c>
    </row>
    <row r="59" spans="1:23" x14ac:dyDescent="0.25">
      <c r="A59" s="29" t="s">
        <v>245</v>
      </c>
      <c r="B59" s="30" t="s">
        <v>78</v>
      </c>
      <c r="C59" s="31" t="s">
        <v>246</v>
      </c>
      <c r="D59" s="32"/>
      <c r="E59" s="32"/>
      <c r="F59" s="32"/>
      <c r="G59" s="32"/>
      <c r="H59" s="32"/>
      <c r="I59" s="32"/>
      <c r="J59" s="32"/>
      <c r="K59" s="32"/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28" t="s">
        <v>160</v>
      </c>
    </row>
    <row r="60" spans="1:23" x14ac:dyDescent="0.25">
      <c r="A60" s="29" t="s">
        <v>247</v>
      </c>
      <c r="B60" s="30" t="s">
        <v>248</v>
      </c>
      <c r="C60" s="31" t="s">
        <v>68</v>
      </c>
      <c r="D60" s="32">
        <v>5.1061727899999987</v>
      </c>
      <c r="E60" s="32"/>
      <c r="F60" s="32"/>
      <c r="G60" s="32"/>
      <c r="H60" s="32"/>
      <c r="I60" s="32"/>
      <c r="J60" s="32"/>
      <c r="K60" s="32"/>
      <c r="L60" s="32">
        <v>0</v>
      </c>
      <c r="M60" s="32">
        <v>2.5805699999999998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 t="s">
        <v>68</v>
      </c>
      <c r="T60" s="32" t="s">
        <v>68</v>
      </c>
      <c r="U60" s="32" t="s">
        <v>68</v>
      </c>
      <c r="V60" s="32" t="s">
        <v>68</v>
      </c>
      <c r="W60" s="28" t="s">
        <v>160</v>
      </c>
    </row>
    <row r="61" spans="1:23" x14ac:dyDescent="0.25">
      <c r="A61" s="29" t="s">
        <v>249</v>
      </c>
      <c r="B61" s="30" t="s">
        <v>77</v>
      </c>
      <c r="C61" s="31" t="s">
        <v>250</v>
      </c>
      <c r="D61" s="32"/>
      <c r="E61" s="32"/>
      <c r="F61" s="32">
        <v>22</v>
      </c>
      <c r="G61" s="32"/>
      <c r="H61" s="32"/>
      <c r="I61" s="32"/>
      <c r="J61" s="32"/>
      <c r="K61" s="32"/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-22</v>
      </c>
      <c r="V61" s="32">
        <v>-100</v>
      </c>
      <c r="W61" s="28" t="s">
        <v>160</v>
      </c>
    </row>
    <row r="62" spans="1:23" ht="36.75" x14ac:dyDescent="0.25">
      <c r="A62" s="29" t="s">
        <v>251</v>
      </c>
      <c r="B62" s="30" t="s">
        <v>252</v>
      </c>
      <c r="C62" s="31" t="s">
        <v>253</v>
      </c>
      <c r="D62" s="32"/>
      <c r="E62" s="32"/>
      <c r="F62" s="32"/>
      <c r="G62" s="32"/>
      <c r="H62" s="32"/>
      <c r="I62" s="32"/>
      <c r="J62" s="32"/>
      <c r="K62" s="32"/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28" t="s">
        <v>160</v>
      </c>
    </row>
    <row r="63" spans="1:23" x14ac:dyDescent="0.25">
      <c r="A63" s="29" t="s">
        <v>254</v>
      </c>
      <c r="B63" s="30" t="s">
        <v>255</v>
      </c>
      <c r="C63" s="31" t="s">
        <v>68</v>
      </c>
      <c r="D63" s="32">
        <v>0.43768958000000002</v>
      </c>
      <c r="E63" s="32"/>
      <c r="F63" s="32"/>
      <c r="G63" s="32"/>
      <c r="H63" s="32"/>
      <c r="I63" s="32"/>
      <c r="J63" s="32"/>
      <c r="K63" s="32"/>
      <c r="L63" s="32">
        <v>0</v>
      </c>
      <c r="M63" s="32">
        <v>3.6133500000000001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 t="s">
        <v>68</v>
      </c>
      <c r="T63" s="32" t="s">
        <v>68</v>
      </c>
      <c r="U63" s="32" t="s">
        <v>68</v>
      </c>
      <c r="V63" s="32" t="s">
        <v>68</v>
      </c>
      <c r="W63" s="28" t="s">
        <v>160</v>
      </c>
    </row>
    <row r="64" spans="1:23" x14ac:dyDescent="0.25">
      <c r="A64" s="29" t="s">
        <v>26</v>
      </c>
      <c r="B64" s="30" t="s">
        <v>256</v>
      </c>
      <c r="C64" s="31" t="s">
        <v>167</v>
      </c>
      <c r="D64" s="32">
        <f>SUM(D65:D87)</f>
        <v>0</v>
      </c>
      <c r="E64" s="32">
        <f t="shared" ref="E64:K64" si="7">SUM(E65:E87)</f>
        <v>0</v>
      </c>
      <c r="F64" s="32">
        <f t="shared" si="7"/>
        <v>1017.44</v>
      </c>
      <c r="G64" s="32">
        <f t="shared" si="7"/>
        <v>200.25</v>
      </c>
      <c r="H64" s="32">
        <f t="shared" si="7"/>
        <v>0</v>
      </c>
      <c r="I64" s="32">
        <f t="shared" si="7"/>
        <v>10.5</v>
      </c>
      <c r="J64" s="32">
        <f t="shared" si="7"/>
        <v>0</v>
      </c>
      <c r="K64" s="32">
        <f t="shared" si="7"/>
        <v>0</v>
      </c>
      <c r="L64" s="32">
        <v>0</v>
      </c>
      <c r="M64" s="32">
        <v>199.09715999999997</v>
      </c>
      <c r="N64" s="32">
        <v>10.995000000000001</v>
      </c>
      <c r="O64" s="32">
        <v>0</v>
      </c>
      <c r="P64" s="32">
        <v>30.626000000000001</v>
      </c>
      <c r="Q64" s="32">
        <v>0</v>
      </c>
      <c r="R64" s="32">
        <v>0</v>
      </c>
      <c r="S64" s="32">
        <v>0</v>
      </c>
      <c r="T64" s="32">
        <v>0</v>
      </c>
      <c r="U64" s="32">
        <v>-990.99479999999994</v>
      </c>
      <c r="V64" s="32">
        <v>-504.47178666666667</v>
      </c>
      <c r="W64" s="28" t="s">
        <v>160</v>
      </c>
    </row>
    <row r="65" spans="1:23" ht="24.75" x14ac:dyDescent="0.25">
      <c r="A65" s="29" t="s">
        <v>27</v>
      </c>
      <c r="B65" s="30" t="s">
        <v>132</v>
      </c>
      <c r="C65" s="31" t="s">
        <v>257</v>
      </c>
      <c r="D65" s="32"/>
      <c r="E65" s="32"/>
      <c r="F65" s="32"/>
      <c r="G65" s="32"/>
      <c r="H65" s="32"/>
      <c r="I65" s="32"/>
      <c r="J65" s="32"/>
      <c r="K65" s="32"/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28" t="s">
        <v>160</v>
      </c>
    </row>
    <row r="66" spans="1:23" ht="24.75" x14ac:dyDescent="0.25">
      <c r="A66" s="29" t="s">
        <v>28</v>
      </c>
      <c r="B66" s="30" t="s">
        <v>258</v>
      </c>
      <c r="C66" s="31" t="s">
        <v>259</v>
      </c>
      <c r="D66" s="32"/>
      <c r="E66" s="32"/>
      <c r="F66" s="32">
        <v>118.44</v>
      </c>
      <c r="G66" s="32"/>
      <c r="H66" s="32"/>
      <c r="I66" s="32"/>
      <c r="J66" s="32"/>
      <c r="K66" s="32"/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-118.44</v>
      </c>
      <c r="V66" s="32">
        <v>-100</v>
      </c>
      <c r="W66" s="28" t="s">
        <v>160</v>
      </c>
    </row>
    <row r="67" spans="1:23" x14ac:dyDescent="0.25">
      <c r="A67" s="29" t="s">
        <v>29</v>
      </c>
      <c r="B67" s="30" t="s">
        <v>133</v>
      </c>
      <c r="C67" s="31" t="s">
        <v>260</v>
      </c>
      <c r="D67" s="32"/>
      <c r="E67" s="32"/>
      <c r="F67" s="32"/>
      <c r="G67" s="32"/>
      <c r="H67" s="32"/>
      <c r="I67" s="32"/>
      <c r="J67" s="32"/>
      <c r="K67" s="32"/>
      <c r="L67" s="32">
        <v>0</v>
      </c>
      <c r="M67" s="32">
        <v>91.722999999999999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28" t="s">
        <v>160</v>
      </c>
    </row>
    <row r="68" spans="1:23" ht="24.75" x14ac:dyDescent="0.25">
      <c r="A68" s="29" t="s">
        <v>261</v>
      </c>
      <c r="B68" s="30" t="s">
        <v>187</v>
      </c>
      <c r="C68" s="31" t="s">
        <v>262</v>
      </c>
      <c r="D68" s="32"/>
      <c r="E68" s="32"/>
      <c r="F68" s="32">
        <v>12</v>
      </c>
      <c r="G68" s="32">
        <v>0.25</v>
      </c>
      <c r="H68" s="32"/>
      <c r="I68" s="32">
        <v>1.5</v>
      </c>
      <c r="J68" s="32"/>
      <c r="K68" s="32"/>
      <c r="L68" s="32">
        <v>0</v>
      </c>
      <c r="M68" s="32">
        <v>20.383000000000003</v>
      </c>
      <c r="N68" s="32">
        <v>4.7</v>
      </c>
      <c r="O68" s="32">
        <v>0</v>
      </c>
      <c r="P68" s="32">
        <v>2.62</v>
      </c>
      <c r="Q68" s="32">
        <v>0</v>
      </c>
      <c r="R68" s="32">
        <v>0</v>
      </c>
      <c r="S68" s="32">
        <v>0</v>
      </c>
      <c r="T68" s="32">
        <v>0</v>
      </c>
      <c r="U68" s="32">
        <v>-1.2919999999999998</v>
      </c>
      <c r="V68" s="32">
        <v>-10.766666666666664</v>
      </c>
      <c r="W68" s="28" t="s">
        <v>160</v>
      </c>
    </row>
    <row r="69" spans="1:23" ht="36.75" x14ac:dyDescent="0.25">
      <c r="A69" s="29" t="s">
        <v>263</v>
      </c>
      <c r="B69" s="30" t="s">
        <v>134</v>
      </c>
      <c r="C69" s="31" t="s">
        <v>68</v>
      </c>
      <c r="D69" s="32"/>
      <c r="E69" s="32"/>
      <c r="F69" s="32"/>
      <c r="G69" s="32"/>
      <c r="H69" s="32"/>
      <c r="I69" s="32"/>
      <c r="J69" s="32"/>
      <c r="K69" s="32"/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 t="s">
        <v>68</v>
      </c>
      <c r="T69" s="32" t="s">
        <v>68</v>
      </c>
      <c r="U69" s="32" t="s">
        <v>68</v>
      </c>
      <c r="V69" s="32" t="s">
        <v>68</v>
      </c>
      <c r="W69" s="28" t="s">
        <v>160</v>
      </c>
    </row>
    <row r="70" spans="1:23" ht="24.75" x14ac:dyDescent="0.25">
      <c r="A70" s="29" t="s">
        <v>264</v>
      </c>
      <c r="B70" s="30" t="s">
        <v>265</v>
      </c>
      <c r="C70" s="31" t="s">
        <v>266</v>
      </c>
      <c r="D70" s="32"/>
      <c r="E70" s="32"/>
      <c r="F70" s="32">
        <v>250</v>
      </c>
      <c r="G70" s="32"/>
      <c r="H70" s="32"/>
      <c r="I70" s="32"/>
      <c r="J70" s="32"/>
      <c r="K70" s="32"/>
      <c r="L70" s="32">
        <v>0</v>
      </c>
      <c r="M70" s="32">
        <v>59.79316</v>
      </c>
      <c r="N70" s="32">
        <v>6.2949999999999999</v>
      </c>
      <c r="O70" s="32">
        <v>0</v>
      </c>
      <c r="P70" s="32">
        <v>28.006</v>
      </c>
      <c r="Q70" s="32">
        <v>0</v>
      </c>
      <c r="R70" s="32">
        <v>0</v>
      </c>
      <c r="S70" s="32">
        <v>0</v>
      </c>
      <c r="T70" s="32">
        <v>0</v>
      </c>
      <c r="U70" s="32">
        <v>-234.2628</v>
      </c>
      <c r="V70" s="32">
        <v>-93.705119999999994</v>
      </c>
      <c r="W70" s="28" t="s">
        <v>160</v>
      </c>
    </row>
    <row r="71" spans="1:23" ht="24.75" x14ac:dyDescent="0.25">
      <c r="A71" s="29" t="s">
        <v>267</v>
      </c>
      <c r="B71" s="30" t="s">
        <v>135</v>
      </c>
      <c r="C71" s="31" t="s">
        <v>268</v>
      </c>
      <c r="D71" s="32"/>
      <c r="E71" s="32"/>
      <c r="F71" s="32"/>
      <c r="G71" s="32"/>
      <c r="H71" s="32"/>
      <c r="I71" s="32"/>
      <c r="J71" s="32"/>
      <c r="K71" s="32"/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28" t="s">
        <v>160</v>
      </c>
    </row>
    <row r="72" spans="1:23" x14ac:dyDescent="0.25">
      <c r="A72" s="29" t="s">
        <v>269</v>
      </c>
      <c r="B72" s="30" t="s">
        <v>270</v>
      </c>
      <c r="C72" s="31" t="s">
        <v>271</v>
      </c>
      <c r="D72" s="32"/>
      <c r="E72" s="32"/>
      <c r="F72" s="32">
        <v>500</v>
      </c>
      <c r="G72" s="32">
        <v>200</v>
      </c>
      <c r="H72" s="32"/>
      <c r="I72" s="32">
        <v>9</v>
      </c>
      <c r="J72" s="32"/>
      <c r="K72" s="32"/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-500</v>
      </c>
      <c r="V72" s="32">
        <v>-100</v>
      </c>
      <c r="W72" s="28" t="s">
        <v>160</v>
      </c>
    </row>
    <row r="73" spans="1:23" x14ac:dyDescent="0.25">
      <c r="A73" s="29" t="s">
        <v>212</v>
      </c>
      <c r="B73" s="30" t="s">
        <v>136</v>
      </c>
      <c r="C73" s="31" t="s">
        <v>272</v>
      </c>
      <c r="D73" s="32"/>
      <c r="E73" s="32"/>
      <c r="F73" s="32"/>
      <c r="G73" s="32"/>
      <c r="H73" s="32"/>
      <c r="I73" s="32"/>
      <c r="J73" s="32"/>
      <c r="K73" s="32"/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28" t="s">
        <v>160</v>
      </c>
    </row>
    <row r="74" spans="1:23" x14ac:dyDescent="0.25">
      <c r="A74" s="29" t="s">
        <v>273</v>
      </c>
      <c r="B74" s="30" t="s">
        <v>137</v>
      </c>
      <c r="C74" s="31" t="s">
        <v>68</v>
      </c>
      <c r="D74" s="32"/>
      <c r="E74" s="32"/>
      <c r="F74" s="32"/>
      <c r="G74" s="32"/>
      <c r="H74" s="32"/>
      <c r="I74" s="32"/>
      <c r="J74" s="32"/>
      <c r="K74" s="32"/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 t="s">
        <v>68</v>
      </c>
      <c r="T74" s="32" t="s">
        <v>68</v>
      </c>
      <c r="U74" s="32" t="s">
        <v>68</v>
      </c>
      <c r="V74" s="32" t="s">
        <v>68</v>
      </c>
      <c r="W74" s="28" t="s">
        <v>160</v>
      </c>
    </row>
    <row r="75" spans="1:23" ht="24.75" x14ac:dyDescent="0.25">
      <c r="A75" s="29" t="s">
        <v>257</v>
      </c>
      <c r="B75" s="30" t="s">
        <v>274</v>
      </c>
      <c r="C75" s="31" t="s">
        <v>68</v>
      </c>
      <c r="D75" s="32"/>
      <c r="E75" s="32"/>
      <c r="F75" s="32"/>
      <c r="G75" s="32"/>
      <c r="H75" s="32"/>
      <c r="I75" s="32"/>
      <c r="J75" s="32"/>
      <c r="K75" s="32"/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 t="s">
        <v>68</v>
      </c>
      <c r="T75" s="32" t="s">
        <v>68</v>
      </c>
      <c r="U75" s="32" t="s">
        <v>68</v>
      </c>
      <c r="V75" s="32" t="s">
        <v>68</v>
      </c>
      <c r="W75" s="28" t="s">
        <v>160</v>
      </c>
    </row>
    <row r="76" spans="1:23" ht="24.75" x14ac:dyDescent="0.25">
      <c r="A76" s="29" t="s">
        <v>275</v>
      </c>
      <c r="B76" s="30" t="s">
        <v>138</v>
      </c>
      <c r="C76" s="31" t="s">
        <v>68</v>
      </c>
      <c r="D76" s="32"/>
      <c r="E76" s="32"/>
      <c r="F76" s="32"/>
      <c r="G76" s="32"/>
      <c r="H76" s="32"/>
      <c r="I76" s="32"/>
      <c r="J76" s="32"/>
      <c r="K76" s="32"/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 t="s">
        <v>68</v>
      </c>
      <c r="T76" s="32" t="s">
        <v>68</v>
      </c>
      <c r="U76" s="32" t="s">
        <v>68</v>
      </c>
      <c r="V76" s="32" t="s">
        <v>68</v>
      </c>
      <c r="W76" s="28" t="s">
        <v>160</v>
      </c>
    </row>
    <row r="77" spans="1:23" ht="36.75" x14ac:dyDescent="0.25">
      <c r="A77" s="29" t="s">
        <v>276</v>
      </c>
      <c r="B77" s="30" t="s">
        <v>277</v>
      </c>
      <c r="C77" s="31" t="s">
        <v>68</v>
      </c>
      <c r="D77" s="32"/>
      <c r="E77" s="32"/>
      <c r="F77" s="32"/>
      <c r="G77" s="32"/>
      <c r="H77" s="32"/>
      <c r="I77" s="32"/>
      <c r="J77" s="32"/>
      <c r="K77" s="32"/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 t="s">
        <v>68</v>
      </c>
      <c r="T77" s="32" t="s">
        <v>68</v>
      </c>
      <c r="U77" s="32" t="s">
        <v>68</v>
      </c>
      <c r="V77" s="32" t="s">
        <v>68</v>
      </c>
      <c r="W77" s="28" t="s">
        <v>160</v>
      </c>
    </row>
    <row r="78" spans="1:23" ht="24.75" x14ac:dyDescent="0.25">
      <c r="A78" s="29" t="s">
        <v>278</v>
      </c>
      <c r="B78" s="30" t="s">
        <v>139</v>
      </c>
      <c r="C78" s="31" t="s">
        <v>68</v>
      </c>
      <c r="D78" s="32"/>
      <c r="E78" s="32"/>
      <c r="F78" s="32"/>
      <c r="G78" s="32"/>
      <c r="H78" s="32"/>
      <c r="I78" s="32"/>
      <c r="J78" s="32"/>
      <c r="K78" s="32"/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 t="s">
        <v>68</v>
      </c>
      <c r="T78" s="32" t="s">
        <v>68</v>
      </c>
      <c r="U78" s="32" t="s">
        <v>68</v>
      </c>
      <c r="V78" s="32" t="s">
        <v>68</v>
      </c>
      <c r="W78" s="28" t="s">
        <v>160</v>
      </c>
    </row>
    <row r="79" spans="1:23" ht="24.75" x14ac:dyDescent="0.25">
      <c r="A79" s="29" t="s">
        <v>279</v>
      </c>
      <c r="B79" s="30" t="s">
        <v>140</v>
      </c>
      <c r="C79" s="31" t="s">
        <v>68</v>
      </c>
      <c r="D79" s="32"/>
      <c r="E79" s="32"/>
      <c r="F79" s="32"/>
      <c r="G79" s="32"/>
      <c r="H79" s="32"/>
      <c r="I79" s="32"/>
      <c r="J79" s="32"/>
      <c r="K79" s="32"/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 t="s">
        <v>68</v>
      </c>
      <c r="T79" s="32" t="s">
        <v>68</v>
      </c>
      <c r="U79" s="32" t="s">
        <v>68</v>
      </c>
      <c r="V79" s="32" t="s">
        <v>68</v>
      </c>
      <c r="W79" s="28" t="s">
        <v>160</v>
      </c>
    </row>
    <row r="80" spans="1:23" x14ac:dyDescent="0.25">
      <c r="A80" s="29" t="s">
        <v>280</v>
      </c>
      <c r="B80" s="30" t="s">
        <v>141</v>
      </c>
      <c r="C80" s="31" t="s">
        <v>281</v>
      </c>
      <c r="D80" s="32"/>
      <c r="E80" s="32"/>
      <c r="F80" s="32"/>
      <c r="G80" s="32"/>
      <c r="H80" s="32"/>
      <c r="I80" s="32"/>
      <c r="J80" s="32"/>
      <c r="K80" s="32"/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28" t="s">
        <v>160</v>
      </c>
    </row>
    <row r="81" spans="1:23" ht="24.75" x14ac:dyDescent="0.25">
      <c r="A81" s="29" t="s">
        <v>282</v>
      </c>
      <c r="B81" s="30" t="s">
        <v>283</v>
      </c>
      <c r="C81" s="31" t="s">
        <v>68</v>
      </c>
      <c r="D81" s="32"/>
      <c r="E81" s="32"/>
      <c r="F81" s="32"/>
      <c r="G81" s="32"/>
      <c r="H81" s="32"/>
      <c r="I81" s="32"/>
      <c r="J81" s="32"/>
      <c r="K81" s="32"/>
      <c r="L81" s="32">
        <v>0</v>
      </c>
      <c r="M81" s="32">
        <v>13.595700000000001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 t="s">
        <v>68</v>
      </c>
      <c r="T81" s="32" t="s">
        <v>68</v>
      </c>
      <c r="U81" s="32" t="s">
        <v>68</v>
      </c>
      <c r="V81" s="32" t="s">
        <v>68</v>
      </c>
      <c r="W81" s="28" t="s">
        <v>160</v>
      </c>
    </row>
    <row r="82" spans="1:23" ht="24.75" x14ac:dyDescent="0.25">
      <c r="A82" s="29" t="s">
        <v>284</v>
      </c>
      <c r="B82" s="30" t="s">
        <v>285</v>
      </c>
      <c r="C82" s="31" t="s">
        <v>286</v>
      </c>
      <c r="D82" s="32"/>
      <c r="E82" s="32"/>
      <c r="F82" s="32">
        <v>130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>
        <v>0</v>
      </c>
      <c r="T82" s="32">
        <v>0</v>
      </c>
      <c r="U82" s="32">
        <v>-130</v>
      </c>
      <c r="V82" s="32">
        <v>-100</v>
      </c>
      <c r="W82" s="28" t="s">
        <v>160</v>
      </c>
    </row>
    <row r="83" spans="1:23" ht="24.75" x14ac:dyDescent="0.25">
      <c r="A83" s="29" t="s">
        <v>287</v>
      </c>
      <c r="B83" s="30" t="s">
        <v>142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28" t="s">
        <v>160</v>
      </c>
    </row>
    <row r="84" spans="1:23" x14ac:dyDescent="0.25">
      <c r="A84" s="29" t="s">
        <v>288</v>
      </c>
      <c r="B84" s="30" t="s">
        <v>289</v>
      </c>
      <c r="C84" s="31" t="s">
        <v>68</v>
      </c>
      <c r="D84" s="32"/>
      <c r="E84" s="32"/>
      <c r="F84" s="32"/>
      <c r="G84" s="32"/>
      <c r="H84" s="32"/>
      <c r="I84" s="32"/>
      <c r="J84" s="32"/>
      <c r="K84" s="32"/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 t="s">
        <v>68</v>
      </c>
      <c r="T84" s="32" t="s">
        <v>68</v>
      </c>
      <c r="U84" s="32" t="s">
        <v>68</v>
      </c>
      <c r="V84" s="32" t="s">
        <v>68</v>
      </c>
      <c r="W84" s="28" t="s">
        <v>160</v>
      </c>
    </row>
    <row r="85" spans="1:23" x14ac:dyDescent="0.25">
      <c r="A85" s="29" t="s">
        <v>290</v>
      </c>
      <c r="B85" s="30" t="s">
        <v>291</v>
      </c>
      <c r="C85" s="3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28" t="s">
        <v>160</v>
      </c>
    </row>
    <row r="86" spans="1:23" x14ac:dyDescent="0.25">
      <c r="A86" s="29" t="s">
        <v>292</v>
      </c>
      <c r="B86" s="30" t="s">
        <v>293</v>
      </c>
      <c r="C86" s="31" t="s">
        <v>294</v>
      </c>
      <c r="D86" s="32"/>
      <c r="E86" s="32"/>
      <c r="F86" s="32">
        <v>7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>
        <v>0</v>
      </c>
      <c r="T86" s="32">
        <v>0</v>
      </c>
      <c r="U86" s="32">
        <v>-7</v>
      </c>
      <c r="V86" s="32">
        <v>-100</v>
      </c>
      <c r="W86" s="28" t="s">
        <v>160</v>
      </c>
    </row>
    <row r="87" spans="1:23" x14ac:dyDescent="0.25">
      <c r="A87" s="29" t="s">
        <v>295</v>
      </c>
      <c r="B87" s="30" t="s">
        <v>296</v>
      </c>
      <c r="C87" s="31" t="s">
        <v>68</v>
      </c>
      <c r="D87" s="32"/>
      <c r="E87" s="32"/>
      <c r="F87" s="32"/>
      <c r="G87" s="32"/>
      <c r="H87" s="32"/>
      <c r="I87" s="32"/>
      <c r="J87" s="32"/>
      <c r="K87" s="32"/>
      <c r="L87" s="32">
        <v>0</v>
      </c>
      <c r="M87" s="32">
        <v>13.6023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 t="s">
        <v>68</v>
      </c>
      <c r="T87" s="32" t="s">
        <v>68</v>
      </c>
      <c r="U87" s="32" t="s">
        <v>68</v>
      </c>
      <c r="V87" s="32" t="s">
        <v>68</v>
      </c>
      <c r="W87" s="28" t="s">
        <v>160</v>
      </c>
    </row>
    <row r="88" spans="1:23" ht="24.75" x14ac:dyDescent="0.25">
      <c r="A88" s="29" t="s">
        <v>297</v>
      </c>
      <c r="B88" s="30" t="s">
        <v>298</v>
      </c>
      <c r="C88" s="31" t="s">
        <v>167</v>
      </c>
      <c r="D88" s="32">
        <f>D89+D129</f>
        <v>5.3</v>
      </c>
      <c r="E88" s="32">
        <f t="shared" ref="E88:K88" si="8">E89+E129</f>
        <v>0</v>
      </c>
      <c r="F88" s="32">
        <f t="shared" si="8"/>
        <v>403.27300000000002</v>
      </c>
      <c r="G88" s="32">
        <f t="shared" si="8"/>
        <v>0</v>
      </c>
      <c r="H88" s="32">
        <f t="shared" si="8"/>
        <v>0</v>
      </c>
      <c r="I88" s="32">
        <f t="shared" si="8"/>
        <v>0</v>
      </c>
      <c r="J88" s="32">
        <f t="shared" si="8"/>
        <v>0</v>
      </c>
      <c r="K88" s="32">
        <f t="shared" si="8"/>
        <v>0</v>
      </c>
      <c r="L88" s="32">
        <v>0</v>
      </c>
      <c r="M88" s="32">
        <v>197.02999999999997</v>
      </c>
      <c r="N88" s="32">
        <v>11.99</v>
      </c>
      <c r="O88" s="32">
        <v>0</v>
      </c>
      <c r="P88" s="32">
        <v>65.128</v>
      </c>
      <c r="Q88" s="32">
        <v>0</v>
      </c>
      <c r="R88" s="32">
        <v>0</v>
      </c>
      <c r="S88" s="32">
        <v>0</v>
      </c>
      <c r="T88" s="32">
        <v>0</v>
      </c>
      <c r="U88" s="32">
        <v>197.02999999999997</v>
      </c>
      <c r="V88" s="32">
        <v>2</v>
      </c>
      <c r="W88" s="28" t="s">
        <v>160</v>
      </c>
    </row>
    <row r="89" spans="1:23" x14ac:dyDescent="0.25">
      <c r="A89" s="29" t="s">
        <v>31</v>
      </c>
      <c r="B89" s="30" t="s">
        <v>299</v>
      </c>
      <c r="C89" s="31"/>
      <c r="D89" s="32">
        <f>SUM(D90:D128)</f>
        <v>5.3</v>
      </c>
      <c r="E89" s="32">
        <f t="shared" ref="E89:K89" si="9">SUM(E90:E128)</f>
        <v>0</v>
      </c>
      <c r="F89" s="32">
        <f t="shared" si="9"/>
        <v>315.27199999999999</v>
      </c>
      <c r="G89" s="32">
        <f t="shared" si="9"/>
        <v>0</v>
      </c>
      <c r="H89" s="32">
        <f t="shared" si="9"/>
        <v>0</v>
      </c>
      <c r="I89" s="32">
        <f t="shared" si="9"/>
        <v>0</v>
      </c>
      <c r="J89" s="32">
        <f t="shared" si="9"/>
        <v>0</v>
      </c>
      <c r="K89" s="32">
        <f t="shared" si="9"/>
        <v>0</v>
      </c>
      <c r="L89" s="32">
        <v>0</v>
      </c>
      <c r="M89" s="32">
        <v>105.31099999999999</v>
      </c>
      <c r="N89" s="32">
        <v>4.08</v>
      </c>
      <c r="O89" s="32">
        <v>0</v>
      </c>
      <c r="P89" s="32">
        <v>42.558</v>
      </c>
      <c r="Q89" s="32">
        <v>0</v>
      </c>
      <c r="R89" s="32">
        <v>0</v>
      </c>
      <c r="S89" s="32">
        <v>0</v>
      </c>
      <c r="T89" s="32">
        <v>0</v>
      </c>
      <c r="U89" s="32">
        <v>105.31099999999999</v>
      </c>
      <c r="V89" s="32">
        <v>1</v>
      </c>
      <c r="W89" s="28" t="s">
        <v>160</v>
      </c>
    </row>
    <row r="90" spans="1:23" ht="24.75" x14ac:dyDescent="0.25">
      <c r="A90" s="29" t="s">
        <v>33</v>
      </c>
      <c r="B90" s="30" t="s">
        <v>101</v>
      </c>
      <c r="C90" s="31" t="s">
        <v>300</v>
      </c>
      <c r="D90" s="32"/>
      <c r="E90" s="32"/>
      <c r="F90" s="32"/>
      <c r="G90" s="32"/>
      <c r="H90" s="32"/>
      <c r="I90" s="32"/>
      <c r="J90" s="32"/>
      <c r="K90" s="32"/>
      <c r="L90" s="32"/>
      <c r="M90" s="32">
        <v>2.7450000000000001</v>
      </c>
      <c r="N90" s="32">
        <v>0</v>
      </c>
      <c r="O90" s="32">
        <v>0</v>
      </c>
      <c r="P90" s="32">
        <v>0.69499999999999995</v>
      </c>
      <c r="Q90" s="32">
        <v>0</v>
      </c>
      <c r="R90" s="32">
        <v>0</v>
      </c>
      <c r="S90" s="32"/>
      <c r="T90" s="32"/>
      <c r="U90" s="32">
        <v>2.7450000000000001</v>
      </c>
      <c r="V90" s="32"/>
      <c r="W90" s="28" t="s">
        <v>160</v>
      </c>
    </row>
    <row r="91" spans="1:23" ht="48.75" x14ac:dyDescent="0.25">
      <c r="A91" s="29" t="s">
        <v>34</v>
      </c>
      <c r="B91" s="30" t="s">
        <v>301</v>
      </c>
      <c r="C91" s="31" t="s">
        <v>300</v>
      </c>
      <c r="D91" s="32"/>
      <c r="E91" s="32"/>
      <c r="F91" s="32"/>
      <c r="G91" s="32"/>
      <c r="H91" s="32"/>
      <c r="I91" s="32"/>
      <c r="J91" s="32"/>
      <c r="K91" s="32"/>
      <c r="L91" s="32"/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/>
      <c r="T91" s="32"/>
      <c r="U91" s="32"/>
      <c r="V91" s="32"/>
      <c r="W91" s="28" t="s">
        <v>160</v>
      </c>
    </row>
    <row r="92" spans="1:23" x14ac:dyDescent="0.25">
      <c r="A92" s="29" t="s">
        <v>35</v>
      </c>
      <c r="B92" s="30" t="s">
        <v>131</v>
      </c>
      <c r="C92" s="31" t="s">
        <v>300</v>
      </c>
      <c r="D92" s="32"/>
      <c r="E92" s="32"/>
      <c r="F92" s="32">
        <v>12.023</v>
      </c>
      <c r="G92" s="32"/>
      <c r="H92" s="32"/>
      <c r="I92" s="32"/>
      <c r="J92" s="32"/>
      <c r="K92" s="32"/>
      <c r="L92" s="32"/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/>
      <c r="T92" s="32"/>
      <c r="U92" s="32"/>
      <c r="V92" s="32"/>
      <c r="W92" s="28" t="s">
        <v>160</v>
      </c>
    </row>
    <row r="93" spans="1:23" ht="36.75" x14ac:dyDescent="0.25">
      <c r="A93" s="29" t="s">
        <v>36</v>
      </c>
      <c r="B93" s="30" t="s">
        <v>302</v>
      </c>
      <c r="C93" s="31" t="s">
        <v>303</v>
      </c>
      <c r="D93" s="32"/>
      <c r="E93" s="32"/>
      <c r="F93" s="32">
        <v>65</v>
      </c>
      <c r="G93" s="32"/>
      <c r="H93" s="32"/>
      <c r="I93" s="32"/>
      <c r="J93" s="32"/>
      <c r="K93" s="32"/>
      <c r="L93" s="32"/>
      <c r="M93" s="32">
        <v>45.085999999999999</v>
      </c>
      <c r="N93" s="32">
        <v>0</v>
      </c>
      <c r="O93" s="32">
        <v>0</v>
      </c>
      <c r="P93" s="32">
        <v>0</v>
      </c>
      <c r="Q93" s="32">
        <v>0</v>
      </c>
      <c r="R93" s="32"/>
      <c r="S93" s="32"/>
      <c r="T93" s="32"/>
      <c r="U93" s="32">
        <v>45.085999999999999</v>
      </c>
      <c r="V93" s="32"/>
      <c r="W93" s="28" t="s">
        <v>160</v>
      </c>
    </row>
    <row r="94" spans="1:23" ht="24.75" x14ac:dyDescent="0.25">
      <c r="A94" s="29" t="s">
        <v>304</v>
      </c>
      <c r="B94" s="30" t="s">
        <v>305</v>
      </c>
      <c r="C94" s="31" t="s">
        <v>306</v>
      </c>
      <c r="D94" s="32">
        <v>5.3</v>
      </c>
      <c r="E94" s="32"/>
      <c r="F94" s="32">
        <v>71.313999999999993</v>
      </c>
      <c r="G94" s="32"/>
      <c r="H94" s="32"/>
      <c r="I94" s="32"/>
      <c r="J94" s="32"/>
      <c r="K94" s="32"/>
      <c r="L94" s="32"/>
      <c r="M94" s="32">
        <v>47.101999999999997</v>
      </c>
      <c r="N94" s="32">
        <v>4.08</v>
      </c>
      <c r="O94" s="32">
        <v>0</v>
      </c>
      <c r="P94" s="32">
        <v>37.869999999999997</v>
      </c>
      <c r="Q94" s="32">
        <v>0</v>
      </c>
      <c r="R94" s="32">
        <v>0</v>
      </c>
      <c r="S94" s="32"/>
      <c r="T94" s="32"/>
      <c r="U94" s="32">
        <v>47.101999999999997</v>
      </c>
      <c r="V94" s="32">
        <v>1</v>
      </c>
      <c r="W94" s="28" t="s">
        <v>160</v>
      </c>
    </row>
    <row r="95" spans="1:23" ht="36.75" x14ac:dyDescent="0.25">
      <c r="A95" s="29" t="s">
        <v>307</v>
      </c>
      <c r="B95" s="30" t="s">
        <v>308</v>
      </c>
      <c r="C95" s="31" t="s">
        <v>309</v>
      </c>
      <c r="D95" s="32"/>
      <c r="E95" s="32"/>
      <c r="F95" s="32">
        <v>19.600000000000001</v>
      </c>
      <c r="G95" s="32"/>
      <c r="H95" s="32"/>
      <c r="I95" s="32"/>
      <c r="J95" s="32"/>
      <c r="K95" s="32"/>
      <c r="L95" s="32"/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/>
      <c r="T95" s="32"/>
      <c r="U95" s="32">
        <v>0</v>
      </c>
      <c r="V95" s="32"/>
      <c r="W95" s="28" t="s">
        <v>160</v>
      </c>
    </row>
    <row r="96" spans="1:23" ht="24.75" x14ac:dyDescent="0.25">
      <c r="A96" s="29" t="s">
        <v>310</v>
      </c>
      <c r="B96" s="30" t="s">
        <v>311</v>
      </c>
      <c r="C96" s="31" t="s">
        <v>312</v>
      </c>
      <c r="D96" s="32"/>
      <c r="E96" s="32"/>
      <c r="F96" s="32"/>
      <c r="G96" s="32"/>
      <c r="H96" s="32"/>
      <c r="I96" s="32"/>
      <c r="J96" s="32"/>
      <c r="K96" s="32"/>
      <c r="L96" s="32"/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/>
      <c r="T96" s="32"/>
      <c r="U96" s="32">
        <v>0</v>
      </c>
      <c r="V96" s="32"/>
      <c r="W96" s="28" t="s">
        <v>160</v>
      </c>
    </row>
    <row r="97" spans="1:23" ht="24.75" x14ac:dyDescent="0.25">
      <c r="A97" s="29" t="s">
        <v>313</v>
      </c>
      <c r="B97" s="30" t="s">
        <v>314</v>
      </c>
      <c r="C97" s="31" t="s">
        <v>263</v>
      </c>
      <c r="D97" s="32"/>
      <c r="E97" s="32"/>
      <c r="F97" s="32">
        <v>7.0570000000000004</v>
      </c>
      <c r="G97" s="32"/>
      <c r="H97" s="32"/>
      <c r="I97" s="32"/>
      <c r="J97" s="32"/>
      <c r="K97" s="32"/>
      <c r="L97" s="32"/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/>
      <c r="T97" s="32"/>
      <c r="U97" s="32">
        <v>0</v>
      </c>
      <c r="V97" s="32"/>
      <c r="W97" s="28" t="s">
        <v>160</v>
      </c>
    </row>
    <row r="98" spans="1:23" ht="24.75" x14ac:dyDescent="0.25">
      <c r="A98" s="29" t="s">
        <v>315</v>
      </c>
      <c r="B98" s="30" t="s">
        <v>97</v>
      </c>
      <c r="C98" s="31" t="s">
        <v>316</v>
      </c>
      <c r="D98" s="32"/>
      <c r="E98" s="32"/>
      <c r="F98" s="32">
        <v>111.62</v>
      </c>
      <c r="G98" s="32"/>
      <c r="H98" s="32"/>
      <c r="I98" s="32"/>
      <c r="J98" s="32"/>
      <c r="K98" s="32"/>
      <c r="L98" s="32"/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/>
      <c r="T98" s="32"/>
      <c r="U98" s="32">
        <v>0</v>
      </c>
      <c r="V98" s="32"/>
      <c r="W98" s="28" t="s">
        <v>160</v>
      </c>
    </row>
    <row r="99" spans="1:23" ht="24.75" x14ac:dyDescent="0.25">
      <c r="A99" s="29" t="s">
        <v>317</v>
      </c>
      <c r="B99" s="30" t="s">
        <v>318</v>
      </c>
      <c r="C99" s="31" t="s">
        <v>300</v>
      </c>
      <c r="D99" s="32"/>
      <c r="E99" s="32"/>
      <c r="F99" s="32">
        <v>3</v>
      </c>
      <c r="G99" s="32"/>
      <c r="H99" s="32"/>
      <c r="I99" s="32"/>
      <c r="J99" s="32"/>
      <c r="K99" s="32"/>
      <c r="L99" s="32"/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/>
      <c r="T99" s="32"/>
      <c r="U99" s="32">
        <v>0</v>
      </c>
      <c r="V99" s="32"/>
      <c r="W99" s="28" t="s">
        <v>160</v>
      </c>
    </row>
    <row r="100" spans="1:23" ht="48.75" x14ac:dyDescent="0.25">
      <c r="A100" s="29" t="s">
        <v>319</v>
      </c>
      <c r="B100" s="30" t="s">
        <v>106</v>
      </c>
      <c r="C100" s="31" t="s">
        <v>300</v>
      </c>
      <c r="D100" s="32"/>
      <c r="E100" s="32"/>
      <c r="F100" s="32">
        <v>0.752</v>
      </c>
      <c r="G100" s="32"/>
      <c r="H100" s="32"/>
      <c r="I100" s="32"/>
      <c r="J100" s="32"/>
      <c r="K100" s="32"/>
      <c r="L100" s="32"/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/>
      <c r="T100" s="32"/>
      <c r="U100" s="32">
        <v>0</v>
      </c>
      <c r="V100" s="32"/>
      <c r="W100" s="28" t="s">
        <v>160</v>
      </c>
    </row>
    <row r="101" spans="1:23" ht="36.75" x14ac:dyDescent="0.25">
      <c r="A101" s="29" t="s">
        <v>320</v>
      </c>
      <c r="B101" s="30" t="s">
        <v>104</v>
      </c>
      <c r="C101" s="31" t="s">
        <v>238</v>
      </c>
      <c r="D101" s="32"/>
      <c r="E101" s="32"/>
      <c r="F101" s="32"/>
      <c r="G101" s="32"/>
      <c r="H101" s="32"/>
      <c r="I101" s="32"/>
      <c r="J101" s="32"/>
      <c r="K101" s="32"/>
      <c r="L101" s="32"/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/>
      <c r="T101" s="32"/>
      <c r="U101" s="32">
        <v>0</v>
      </c>
      <c r="V101" s="32"/>
      <c r="W101" s="28" t="s">
        <v>160</v>
      </c>
    </row>
    <row r="102" spans="1:23" ht="24.75" x14ac:dyDescent="0.25">
      <c r="A102" s="29" t="s">
        <v>321</v>
      </c>
      <c r="B102" s="30" t="s">
        <v>96</v>
      </c>
      <c r="C102" s="31" t="s">
        <v>300</v>
      </c>
      <c r="D102" s="32"/>
      <c r="E102" s="32"/>
      <c r="F102" s="32"/>
      <c r="G102" s="32"/>
      <c r="H102" s="32"/>
      <c r="I102" s="32"/>
      <c r="J102" s="32"/>
      <c r="K102" s="32"/>
      <c r="L102" s="32"/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/>
      <c r="T102" s="32"/>
      <c r="U102" s="32">
        <v>0</v>
      </c>
      <c r="V102" s="32"/>
      <c r="W102" s="28" t="s">
        <v>160</v>
      </c>
    </row>
    <row r="103" spans="1:23" ht="24.75" x14ac:dyDescent="0.25">
      <c r="A103" s="29" t="s">
        <v>303</v>
      </c>
      <c r="B103" s="30" t="s">
        <v>322</v>
      </c>
      <c r="C103" s="31" t="s">
        <v>300</v>
      </c>
      <c r="D103" s="32"/>
      <c r="E103" s="32"/>
      <c r="F103" s="32">
        <v>3.7959999999999998</v>
      </c>
      <c r="G103" s="32"/>
      <c r="H103" s="32"/>
      <c r="I103" s="32"/>
      <c r="J103" s="32"/>
      <c r="K103" s="32"/>
      <c r="L103" s="32"/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/>
      <c r="T103" s="32"/>
      <c r="U103" s="32">
        <v>0</v>
      </c>
      <c r="V103" s="32"/>
      <c r="W103" s="28" t="s">
        <v>160</v>
      </c>
    </row>
    <row r="104" spans="1:23" ht="24.75" x14ac:dyDescent="0.25">
      <c r="A104" s="29" t="s">
        <v>323</v>
      </c>
      <c r="B104" s="30" t="s">
        <v>107</v>
      </c>
      <c r="C104" s="31" t="s">
        <v>300</v>
      </c>
      <c r="D104" s="32"/>
      <c r="E104" s="32"/>
      <c r="F104" s="32">
        <v>8.5500000000000007</v>
      </c>
      <c r="G104" s="32"/>
      <c r="H104" s="32"/>
      <c r="I104" s="32"/>
      <c r="J104" s="32"/>
      <c r="K104" s="32"/>
      <c r="L104" s="32"/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/>
      <c r="T104" s="32"/>
      <c r="U104" s="32">
        <v>0</v>
      </c>
      <c r="V104" s="32"/>
      <c r="W104" s="28" t="s">
        <v>160</v>
      </c>
    </row>
    <row r="105" spans="1:23" ht="24.75" x14ac:dyDescent="0.25">
      <c r="A105" s="29" t="s">
        <v>324</v>
      </c>
      <c r="B105" s="30" t="s">
        <v>325</v>
      </c>
      <c r="C105" s="31" t="s">
        <v>326</v>
      </c>
      <c r="D105" s="32"/>
      <c r="E105" s="32"/>
      <c r="F105" s="32">
        <v>3</v>
      </c>
      <c r="G105" s="32"/>
      <c r="H105" s="32"/>
      <c r="I105" s="32"/>
      <c r="J105" s="32"/>
      <c r="K105" s="32"/>
      <c r="L105" s="32"/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/>
      <c r="T105" s="32"/>
      <c r="U105" s="32">
        <v>0</v>
      </c>
      <c r="V105" s="32"/>
      <c r="W105" s="28" t="s">
        <v>160</v>
      </c>
    </row>
    <row r="106" spans="1:23" ht="24.75" x14ac:dyDescent="0.25">
      <c r="A106" s="29" t="s">
        <v>327</v>
      </c>
      <c r="B106" s="30" t="s">
        <v>98</v>
      </c>
      <c r="C106" s="31" t="s">
        <v>229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/>
      <c r="T106" s="32"/>
      <c r="U106" s="32">
        <v>0</v>
      </c>
      <c r="V106" s="32"/>
      <c r="W106" s="28" t="s">
        <v>160</v>
      </c>
    </row>
    <row r="107" spans="1:23" ht="36.75" x14ac:dyDescent="0.25">
      <c r="A107" s="29" t="s">
        <v>328</v>
      </c>
      <c r="B107" s="30" t="s">
        <v>329</v>
      </c>
      <c r="C107" s="31" t="s">
        <v>300</v>
      </c>
      <c r="D107" s="32"/>
      <c r="E107" s="32"/>
      <c r="F107" s="32"/>
      <c r="G107" s="32"/>
      <c r="H107" s="32"/>
      <c r="I107" s="32"/>
      <c r="J107" s="32"/>
      <c r="K107" s="32"/>
      <c r="L107" s="32"/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/>
      <c r="T107" s="32"/>
      <c r="U107" s="32">
        <v>0</v>
      </c>
      <c r="V107" s="32"/>
      <c r="W107" s="28" t="s">
        <v>160</v>
      </c>
    </row>
    <row r="108" spans="1:23" ht="36.75" x14ac:dyDescent="0.25">
      <c r="A108" s="29" t="s">
        <v>330</v>
      </c>
      <c r="B108" s="30" t="s">
        <v>100</v>
      </c>
      <c r="C108" s="31" t="s">
        <v>300</v>
      </c>
      <c r="D108" s="32"/>
      <c r="E108" s="32"/>
      <c r="F108" s="32"/>
      <c r="G108" s="32"/>
      <c r="H108" s="32"/>
      <c r="I108" s="32"/>
      <c r="J108" s="32"/>
      <c r="K108" s="32"/>
      <c r="L108" s="32"/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/>
      <c r="T108" s="32"/>
      <c r="U108" s="32">
        <v>0</v>
      </c>
      <c r="V108" s="32"/>
      <c r="W108" s="28" t="s">
        <v>160</v>
      </c>
    </row>
    <row r="109" spans="1:23" ht="24.75" x14ac:dyDescent="0.25">
      <c r="A109" s="29" t="s">
        <v>331</v>
      </c>
      <c r="B109" s="30" t="s">
        <v>108</v>
      </c>
      <c r="C109" s="31" t="s">
        <v>300</v>
      </c>
      <c r="D109" s="32"/>
      <c r="E109" s="32"/>
      <c r="F109" s="32"/>
      <c r="G109" s="32"/>
      <c r="H109" s="32"/>
      <c r="I109" s="32"/>
      <c r="J109" s="32"/>
      <c r="K109" s="32"/>
      <c r="L109" s="32"/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/>
      <c r="T109" s="32"/>
      <c r="U109" s="32">
        <v>0</v>
      </c>
      <c r="V109" s="32"/>
      <c r="W109" s="28" t="s">
        <v>160</v>
      </c>
    </row>
    <row r="110" spans="1:23" ht="36.75" x14ac:dyDescent="0.25">
      <c r="A110" s="29" t="s">
        <v>332</v>
      </c>
      <c r="B110" s="30" t="s">
        <v>105</v>
      </c>
      <c r="C110" s="31" t="s">
        <v>300</v>
      </c>
      <c r="D110" s="32"/>
      <c r="E110" s="32"/>
      <c r="F110" s="32"/>
      <c r="G110" s="32"/>
      <c r="H110" s="32"/>
      <c r="I110" s="32"/>
      <c r="J110" s="32"/>
      <c r="K110" s="32"/>
      <c r="L110" s="32"/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/>
      <c r="T110" s="32"/>
      <c r="U110" s="32">
        <v>0</v>
      </c>
      <c r="V110" s="32"/>
      <c r="W110" s="28" t="s">
        <v>160</v>
      </c>
    </row>
    <row r="111" spans="1:23" ht="36.75" x14ac:dyDescent="0.25">
      <c r="A111" s="29" t="s">
        <v>333</v>
      </c>
      <c r="B111" s="30" t="s">
        <v>99</v>
      </c>
      <c r="C111" s="31" t="s">
        <v>300</v>
      </c>
      <c r="D111" s="32"/>
      <c r="E111" s="32"/>
      <c r="F111" s="32"/>
      <c r="G111" s="32"/>
      <c r="H111" s="32"/>
      <c r="I111" s="32"/>
      <c r="J111" s="32"/>
      <c r="K111" s="32"/>
      <c r="L111" s="32"/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/>
      <c r="T111" s="32"/>
      <c r="U111" s="32">
        <v>0</v>
      </c>
      <c r="V111" s="32"/>
      <c r="W111" s="28" t="s">
        <v>160</v>
      </c>
    </row>
    <row r="112" spans="1:23" ht="36.75" x14ac:dyDescent="0.25">
      <c r="A112" s="29" t="s">
        <v>334</v>
      </c>
      <c r="B112" s="30" t="s">
        <v>335</v>
      </c>
      <c r="C112" s="31" t="s">
        <v>336</v>
      </c>
      <c r="D112" s="32"/>
      <c r="E112" s="32"/>
      <c r="F112" s="32">
        <v>1.7310000000000001</v>
      </c>
      <c r="G112" s="32"/>
      <c r="H112" s="32"/>
      <c r="I112" s="32"/>
      <c r="J112" s="32"/>
      <c r="K112" s="32"/>
      <c r="L112" s="32"/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/>
      <c r="T112" s="32"/>
      <c r="U112" s="32">
        <v>0</v>
      </c>
      <c r="V112" s="32"/>
      <c r="W112" s="28" t="s">
        <v>160</v>
      </c>
    </row>
    <row r="113" spans="1:23" ht="24.75" x14ac:dyDescent="0.25">
      <c r="A113" s="29" t="s">
        <v>337</v>
      </c>
      <c r="B113" s="30" t="s">
        <v>338</v>
      </c>
      <c r="C113" s="31" t="s">
        <v>25</v>
      </c>
      <c r="D113" s="32"/>
      <c r="E113" s="32"/>
      <c r="F113" s="32">
        <v>2.2160000000000002</v>
      </c>
      <c r="G113" s="32"/>
      <c r="H113" s="32"/>
      <c r="I113" s="32"/>
      <c r="J113" s="32"/>
      <c r="K113" s="32"/>
      <c r="L113" s="32"/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/>
      <c r="T113" s="32"/>
      <c r="U113" s="32">
        <v>0</v>
      </c>
      <c r="V113" s="32"/>
      <c r="W113" s="28" t="s">
        <v>160</v>
      </c>
    </row>
    <row r="114" spans="1:23" ht="24.75" x14ac:dyDescent="0.25">
      <c r="A114" s="29" t="s">
        <v>339</v>
      </c>
      <c r="B114" s="30" t="s">
        <v>102</v>
      </c>
      <c r="C114" s="31" t="s">
        <v>300</v>
      </c>
      <c r="D114" s="32"/>
      <c r="E114" s="32"/>
      <c r="F114" s="32"/>
      <c r="G114" s="32"/>
      <c r="H114" s="32"/>
      <c r="I114" s="32"/>
      <c r="J114" s="32"/>
      <c r="K114" s="32"/>
      <c r="L114" s="32"/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/>
      <c r="T114" s="32"/>
      <c r="U114" s="32">
        <v>0</v>
      </c>
      <c r="V114" s="32"/>
      <c r="W114" s="28" t="s">
        <v>160</v>
      </c>
    </row>
    <row r="115" spans="1:23" ht="36.75" x14ac:dyDescent="0.25">
      <c r="A115" s="29" t="s">
        <v>340</v>
      </c>
      <c r="B115" s="30" t="s">
        <v>341</v>
      </c>
      <c r="C115" s="31" t="s">
        <v>300</v>
      </c>
      <c r="D115" s="32"/>
      <c r="E115" s="32"/>
      <c r="F115" s="32"/>
      <c r="G115" s="32"/>
      <c r="H115" s="32"/>
      <c r="I115" s="32"/>
      <c r="J115" s="32"/>
      <c r="K115" s="32"/>
      <c r="L115" s="32"/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/>
      <c r="T115" s="32"/>
      <c r="U115" s="32">
        <v>0</v>
      </c>
      <c r="V115" s="32"/>
      <c r="W115" s="28" t="s">
        <v>160</v>
      </c>
    </row>
    <row r="116" spans="1:23" ht="24.75" x14ac:dyDescent="0.25">
      <c r="A116" s="29" t="s">
        <v>342</v>
      </c>
      <c r="B116" s="30" t="s">
        <v>343</v>
      </c>
      <c r="C116" s="31" t="s">
        <v>300</v>
      </c>
      <c r="D116" s="32"/>
      <c r="E116" s="32"/>
      <c r="F116" s="32"/>
      <c r="G116" s="32"/>
      <c r="H116" s="32"/>
      <c r="I116" s="32"/>
      <c r="J116" s="32"/>
      <c r="K116" s="32"/>
      <c r="L116" s="32"/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/>
      <c r="T116" s="32"/>
      <c r="U116" s="32">
        <v>0</v>
      </c>
      <c r="V116" s="32"/>
      <c r="W116" s="28" t="s">
        <v>160</v>
      </c>
    </row>
    <row r="117" spans="1:23" ht="24.75" x14ac:dyDescent="0.25">
      <c r="A117" s="29" t="s">
        <v>344</v>
      </c>
      <c r="B117" s="30" t="s">
        <v>345</v>
      </c>
      <c r="C117" s="31" t="s">
        <v>300</v>
      </c>
      <c r="D117" s="32"/>
      <c r="E117" s="32"/>
      <c r="F117" s="32"/>
      <c r="G117" s="32"/>
      <c r="H117" s="32"/>
      <c r="I117" s="32"/>
      <c r="J117" s="32"/>
      <c r="K117" s="32"/>
      <c r="L117" s="32"/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/>
      <c r="T117" s="32"/>
      <c r="U117" s="32">
        <v>0</v>
      </c>
      <c r="V117" s="32"/>
      <c r="W117" s="28" t="s">
        <v>160</v>
      </c>
    </row>
    <row r="118" spans="1:23" ht="36.75" x14ac:dyDescent="0.25">
      <c r="A118" s="29" t="s">
        <v>281</v>
      </c>
      <c r="B118" s="30" t="s">
        <v>346</v>
      </c>
      <c r="C118" s="31" t="s">
        <v>300</v>
      </c>
      <c r="D118" s="32"/>
      <c r="E118" s="32"/>
      <c r="F118" s="32"/>
      <c r="G118" s="32"/>
      <c r="H118" s="32"/>
      <c r="I118" s="32"/>
      <c r="J118" s="32"/>
      <c r="K118" s="32"/>
      <c r="L118" s="32"/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/>
      <c r="T118" s="32"/>
      <c r="U118" s="32">
        <v>0</v>
      </c>
      <c r="V118" s="32"/>
      <c r="W118" s="28" t="s">
        <v>160</v>
      </c>
    </row>
    <row r="119" spans="1:23" ht="24.75" x14ac:dyDescent="0.25">
      <c r="A119" s="29" t="s">
        <v>272</v>
      </c>
      <c r="B119" s="30" t="s">
        <v>347</v>
      </c>
      <c r="C119" s="31" t="s">
        <v>300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/>
      <c r="T119" s="32"/>
      <c r="U119" s="32">
        <v>0</v>
      </c>
      <c r="V119" s="32"/>
      <c r="W119" s="28" t="s">
        <v>160</v>
      </c>
    </row>
    <row r="120" spans="1:23" ht="36.75" x14ac:dyDescent="0.25">
      <c r="A120" s="29" t="s">
        <v>268</v>
      </c>
      <c r="B120" s="30" t="s">
        <v>348</v>
      </c>
      <c r="C120" s="31" t="s">
        <v>300</v>
      </c>
      <c r="D120" s="32"/>
      <c r="E120" s="32"/>
      <c r="F120" s="32"/>
      <c r="G120" s="32"/>
      <c r="H120" s="32"/>
      <c r="I120" s="32"/>
      <c r="J120" s="32"/>
      <c r="K120" s="32"/>
      <c r="L120" s="32"/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/>
      <c r="T120" s="32"/>
      <c r="U120" s="32">
        <v>0</v>
      </c>
      <c r="V120" s="32"/>
      <c r="W120" s="28" t="s">
        <v>160</v>
      </c>
    </row>
    <row r="121" spans="1:23" ht="36.75" x14ac:dyDescent="0.25">
      <c r="A121" s="29" t="s">
        <v>260</v>
      </c>
      <c r="B121" s="30" t="s">
        <v>349</v>
      </c>
      <c r="C121" s="31" t="s">
        <v>300</v>
      </c>
      <c r="D121" s="32"/>
      <c r="E121" s="32"/>
      <c r="F121" s="32"/>
      <c r="G121" s="32"/>
      <c r="H121" s="32"/>
      <c r="I121" s="32"/>
      <c r="J121" s="32"/>
      <c r="K121" s="32"/>
      <c r="L121" s="32"/>
      <c r="M121" s="32">
        <v>10.378</v>
      </c>
      <c r="N121" s="32">
        <v>0</v>
      </c>
      <c r="O121" s="32">
        <v>0</v>
      </c>
      <c r="P121" s="32">
        <v>3.9929999999999999</v>
      </c>
      <c r="Q121" s="32">
        <v>0</v>
      </c>
      <c r="R121" s="32">
        <v>0</v>
      </c>
      <c r="S121" s="32"/>
      <c r="T121" s="32"/>
      <c r="U121" s="32">
        <v>10.378</v>
      </c>
      <c r="V121" s="32"/>
      <c r="W121" s="28" t="s">
        <v>160</v>
      </c>
    </row>
    <row r="122" spans="1:23" ht="24.75" x14ac:dyDescent="0.25">
      <c r="A122" s="29" t="s">
        <v>271</v>
      </c>
      <c r="B122" s="30" t="s">
        <v>350</v>
      </c>
      <c r="C122" s="31" t="s">
        <v>300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/>
      <c r="T122" s="32"/>
      <c r="U122" s="32">
        <v>0</v>
      </c>
      <c r="V122" s="32"/>
      <c r="W122" s="28" t="s">
        <v>160</v>
      </c>
    </row>
    <row r="123" spans="1:23" ht="48.75" x14ac:dyDescent="0.25">
      <c r="A123" s="29" t="s">
        <v>259</v>
      </c>
      <c r="B123" s="30" t="s">
        <v>351</v>
      </c>
      <c r="C123" s="31" t="s">
        <v>300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/>
      <c r="T123" s="32"/>
      <c r="U123" s="32">
        <v>0</v>
      </c>
      <c r="V123" s="32"/>
      <c r="W123" s="28" t="s">
        <v>160</v>
      </c>
    </row>
    <row r="124" spans="1:23" ht="36.75" x14ac:dyDescent="0.25">
      <c r="A124" s="29" t="s">
        <v>262</v>
      </c>
      <c r="B124" s="30" t="s">
        <v>352</v>
      </c>
      <c r="C124" s="31">
        <v>210000045</v>
      </c>
      <c r="D124" s="32"/>
      <c r="E124" s="32"/>
      <c r="F124" s="32"/>
      <c r="G124" s="32"/>
      <c r="H124" s="32"/>
      <c r="I124" s="32"/>
      <c r="J124" s="32"/>
      <c r="K124" s="32"/>
      <c r="L124" s="32"/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/>
      <c r="T124" s="32"/>
      <c r="U124" s="32">
        <v>0</v>
      </c>
      <c r="V124" s="32"/>
      <c r="W124" s="28" t="s">
        <v>160</v>
      </c>
    </row>
    <row r="125" spans="1:23" ht="24.75" x14ac:dyDescent="0.25">
      <c r="A125" s="29" t="s">
        <v>266</v>
      </c>
      <c r="B125" s="30" t="s">
        <v>353</v>
      </c>
      <c r="C125" s="31" t="s">
        <v>354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/>
      <c r="T125" s="32"/>
      <c r="U125" s="32">
        <v>0</v>
      </c>
      <c r="V125" s="32"/>
      <c r="W125" s="28" t="s">
        <v>160</v>
      </c>
    </row>
    <row r="126" spans="1:23" ht="24.75" x14ac:dyDescent="0.25">
      <c r="A126" s="29" t="s">
        <v>355</v>
      </c>
      <c r="B126" s="30" t="s">
        <v>343</v>
      </c>
      <c r="C126" s="31" t="s">
        <v>300</v>
      </c>
      <c r="D126" s="32"/>
      <c r="E126" s="32"/>
      <c r="F126" s="32">
        <v>5.6130000000000004</v>
      </c>
      <c r="G126" s="32"/>
      <c r="H126" s="32"/>
      <c r="I126" s="32"/>
      <c r="J126" s="32"/>
      <c r="K126" s="32"/>
      <c r="L126" s="32"/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/>
      <c r="T126" s="32"/>
      <c r="U126" s="32">
        <v>0</v>
      </c>
      <c r="V126" s="32"/>
      <c r="W126" s="28" t="s">
        <v>160</v>
      </c>
    </row>
    <row r="127" spans="1:23" ht="24.75" x14ac:dyDescent="0.25">
      <c r="A127" s="29" t="s">
        <v>356</v>
      </c>
      <c r="B127" s="30" t="s">
        <v>357</v>
      </c>
      <c r="C127" s="31" t="s">
        <v>358</v>
      </c>
      <c r="D127" s="32"/>
      <c r="E127" s="32"/>
      <c r="F127" s="32"/>
      <c r="G127" s="32"/>
      <c r="H127" s="32"/>
      <c r="I127" s="32"/>
      <c r="J127" s="32"/>
      <c r="K127" s="32"/>
      <c r="L127" s="32"/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/>
      <c r="T127" s="32"/>
      <c r="U127" s="32">
        <v>0</v>
      </c>
      <c r="V127" s="32"/>
      <c r="W127" s="28" t="s">
        <v>160</v>
      </c>
    </row>
    <row r="128" spans="1:23" ht="24.75" x14ac:dyDescent="0.25">
      <c r="A128" s="29" t="s">
        <v>359</v>
      </c>
      <c r="B128" s="30" t="s">
        <v>103</v>
      </c>
      <c r="C128" s="31" t="s">
        <v>300</v>
      </c>
      <c r="D128" s="32"/>
      <c r="E128" s="32"/>
      <c r="F128" s="32"/>
      <c r="G128" s="32"/>
      <c r="H128" s="32"/>
      <c r="I128" s="32"/>
      <c r="J128" s="32"/>
      <c r="K128" s="32"/>
      <c r="L128" s="32"/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/>
      <c r="T128" s="32"/>
      <c r="U128" s="32">
        <v>0</v>
      </c>
      <c r="V128" s="32"/>
      <c r="W128" s="28" t="s">
        <v>160</v>
      </c>
    </row>
    <row r="129" spans="1:23" x14ac:dyDescent="0.25">
      <c r="A129" s="29" t="s">
        <v>32</v>
      </c>
      <c r="B129" s="30" t="s">
        <v>360</v>
      </c>
      <c r="C129" s="31"/>
      <c r="D129" s="32">
        <f>SUM(D130:D146)</f>
        <v>0</v>
      </c>
      <c r="E129" s="32">
        <f t="shared" ref="E129:K129" si="10">SUM(E130:E146)</f>
        <v>0</v>
      </c>
      <c r="F129" s="32">
        <f t="shared" si="10"/>
        <v>88.001000000000005</v>
      </c>
      <c r="G129" s="32">
        <f t="shared" si="10"/>
        <v>0</v>
      </c>
      <c r="H129" s="32">
        <f t="shared" si="10"/>
        <v>0</v>
      </c>
      <c r="I129" s="32">
        <f t="shared" si="10"/>
        <v>0</v>
      </c>
      <c r="J129" s="32">
        <f t="shared" si="10"/>
        <v>0</v>
      </c>
      <c r="K129" s="32">
        <f t="shared" si="10"/>
        <v>0</v>
      </c>
      <c r="L129" s="32">
        <v>0</v>
      </c>
      <c r="M129" s="32">
        <v>91.718999999999994</v>
      </c>
      <c r="N129" s="32">
        <v>7.91</v>
      </c>
      <c r="O129" s="32">
        <v>0</v>
      </c>
      <c r="P129" s="32">
        <v>22.57</v>
      </c>
      <c r="Q129" s="32">
        <v>0</v>
      </c>
      <c r="R129" s="32">
        <v>0</v>
      </c>
      <c r="S129" s="32">
        <v>0</v>
      </c>
      <c r="T129" s="32">
        <v>0</v>
      </c>
      <c r="U129" s="32">
        <v>91.718999999999994</v>
      </c>
      <c r="V129" s="32">
        <v>1</v>
      </c>
      <c r="W129" s="28" t="s">
        <v>160</v>
      </c>
    </row>
    <row r="130" spans="1:23" ht="36.75" x14ac:dyDescent="0.25">
      <c r="A130" s="29" t="s">
        <v>37</v>
      </c>
      <c r="B130" s="30" t="s">
        <v>361</v>
      </c>
      <c r="C130" s="31" t="s">
        <v>323</v>
      </c>
      <c r="D130" s="32"/>
      <c r="E130" s="32"/>
      <c r="F130" s="32">
        <v>13</v>
      </c>
      <c r="G130" s="32"/>
      <c r="H130" s="32"/>
      <c r="I130" s="32"/>
      <c r="J130" s="32"/>
      <c r="K130" s="32"/>
      <c r="L130" s="32"/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/>
      <c r="T130" s="32"/>
      <c r="U130" s="32"/>
      <c r="V130" s="32"/>
      <c r="W130" s="28" t="s">
        <v>160</v>
      </c>
    </row>
    <row r="131" spans="1:23" ht="24.75" x14ac:dyDescent="0.25">
      <c r="A131" s="29" t="s">
        <v>38</v>
      </c>
      <c r="B131" s="30" t="s">
        <v>362</v>
      </c>
      <c r="C131" s="31" t="s">
        <v>300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/>
      <c r="T131" s="32"/>
      <c r="U131" s="32"/>
      <c r="V131" s="32"/>
      <c r="W131" s="28" t="s">
        <v>160</v>
      </c>
    </row>
    <row r="132" spans="1:23" ht="24.75" x14ac:dyDescent="0.25">
      <c r="A132" s="29" t="s">
        <v>39</v>
      </c>
      <c r="B132" s="30" t="s">
        <v>265</v>
      </c>
      <c r="C132" s="31" t="s">
        <v>330</v>
      </c>
      <c r="D132" s="32">
        <f>AO132</f>
        <v>0</v>
      </c>
      <c r="E132" s="32"/>
      <c r="F132" s="32">
        <v>68.816000000000003</v>
      </c>
      <c r="G132" s="32"/>
      <c r="H132" s="32"/>
      <c r="I132" s="32"/>
      <c r="J132" s="32"/>
      <c r="K132" s="32"/>
      <c r="L132" s="32"/>
      <c r="M132" s="32">
        <v>91.718999999999994</v>
      </c>
      <c r="N132" s="32">
        <v>7.91</v>
      </c>
      <c r="O132" s="32">
        <v>0</v>
      </c>
      <c r="P132" s="32">
        <v>22.57</v>
      </c>
      <c r="Q132" s="32">
        <v>0</v>
      </c>
      <c r="R132" s="32">
        <v>0</v>
      </c>
      <c r="S132" s="32"/>
      <c r="T132" s="32"/>
      <c r="U132" s="32">
        <v>91.718999999999994</v>
      </c>
      <c r="V132" s="32">
        <v>1</v>
      </c>
      <c r="W132" s="28" t="s">
        <v>160</v>
      </c>
    </row>
    <row r="133" spans="1:23" x14ac:dyDescent="0.25">
      <c r="A133" s="29" t="s">
        <v>40</v>
      </c>
      <c r="B133" s="30" t="s">
        <v>363</v>
      </c>
      <c r="C133" s="31" t="s">
        <v>300</v>
      </c>
      <c r="D133" s="32"/>
      <c r="E133" s="32"/>
      <c r="F133" s="32"/>
      <c r="G133" s="32"/>
      <c r="H133" s="32"/>
      <c r="I133" s="32"/>
      <c r="J133" s="32"/>
      <c r="K133" s="32"/>
      <c r="L133" s="32"/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/>
      <c r="T133" s="32"/>
      <c r="U133" s="32"/>
      <c r="V133" s="32"/>
      <c r="W133" s="28" t="s">
        <v>160</v>
      </c>
    </row>
    <row r="134" spans="1:23" ht="24.75" x14ac:dyDescent="0.25">
      <c r="A134" s="29" t="s">
        <v>41</v>
      </c>
      <c r="B134" s="30" t="s">
        <v>364</v>
      </c>
      <c r="C134" s="31" t="s">
        <v>317</v>
      </c>
      <c r="D134" s="32"/>
      <c r="E134" s="32"/>
      <c r="F134" s="32"/>
      <c r="G134" s="32"/>
      <c r="H134" s="32"/>
      <c r="I134" s="32"/>
      <c r="J134" s="32"/>
      <c r="K134" s="32"/>
      <c r="L134" s="32"/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/>
      <c r="T134" s="32"/>
      <c r="U134" s="32"/>
      <c r="V134" s="32"/>
      <c r="W134" s="28" t="s">
        <v>160</v>
      </c>
    </row>
    <row r="135" spans="1:23" ht="24.75" x14ac:dyDescent="0.25">
      <c r="A135" s="29" t="s">
        <v>365</v>
      </c>
      <c r="B135" s="30" t="s">
        <v>147</v>
      </c>
      <c r="C135" s="31" t="s">
        <v>300</v>
      </c>
      <c r="D135" s="32"/>
      <c r="E135" s="32"/>
      <c r="F135" s="32"/>
      <c r="G135" s="32"/>
      <c r="H135" s="32"/>
      <c r="I135" s="32"/>
      <c r="J135" s="32"/>
      <c r="K135" s="32"/>
      <c r="L135" s="32"/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/>
      <c r="T135" s="32"/>
      <c r="U135" s="32"/>
      <c r="V135" s="32"/>
      <c r="W135" s="28" t="s">
        <v>160</v>
      </c>
    </row>
    <row r="136" spans="1:23" ht="24.75" x14ac:dyDescent="0.25">
      <c r="A136" s="29" t="s">
        <v>366</v>
      </c>
      <c r="B136" s="30" t="s">
        <v>367</v>
      </c>
      <c r="C136" s="31" t="s">
        <v>319</v>
      </c>
      <c r="D136" s="32"/>
      <c r="E136" s="32"/>
      <c r="F136" s="32"/>
      <c r="G136" s="32"/>
      <c r="H136" s="32"/>
      <c r="I136" s="32"/>
      <c r="J136" s="32"/>
      <c r="K136" s="32"/>
      <c r="L136" s="32"/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/>
      <c r="T136" s="32"/>
      <c r="U136" s="32"/>
      <c r="V136" s="32"/>
      <c r="W136" s="28" t="s">
        <v>160</v>
      </c>
    </row>
    <row r="137" spans="1:23" ht="36.75" x14ac:dyDescent="0.25">
      <c r="A137" s="29" t="s">
        <v>368</v>
      </c>
      <c r="B137" s="30" t="s">
        <v>148</v>
      </c>
      <c r="C137" s="31" t="s">
        <v>300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/>
      <c r="T137" s="32"/>
      <c r="U137" s="32"/>
      <c r="V137" s="32"/>
      <c r="W137" s="28" t="s">
        <v>160</v>
      </c>
    </row>
    <row r="138" spans="1:23" ht="24.75" x14ac:dyDescent="0.25">
      <c r="A138" s="29" t="s">
        <v>286</v>
      </c>
      <c r="B138" s="30" t="s">
        <v>369</v>
      </c>
      <c r="C138" s="31" t="s">
        <v>300</v>
      </c>
      <c r="D138" s="32"/>
      <c r="E138" s="32"/>
      <c r="F138" s="32"/>
      <c r="G138" s="32"/>
      <c r="H138" s="32"/>
      <c r="I138" s="32"/>
      <c r="J138" s="32"/>
      <c r="K138" s="32"/>
      <c r="L138" s="32"/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/>
      <c r="T138" s="32"/>
      <c r="U138" s="32"/>
      <c r="V138" s="32"/>
      <c r="W138" s="28" t="s">
        <v>160</v>
      </c>
    </row>
    <row r="139" spans="1:23" x14ac:dyDescent="0.25">
      <c r="A139" s="29" t="s">
        <v>370</v>
      </c>
      <c r="B139" s="30" t="s">
        <v>149</v>
      </c>
      <c r="C139" s="31" t="s">
        <v>300</v>
      </c>
      <c r="D139" s="32"/>
      <c r="E139" s="32"/>
      <c r="F139" s="32"/>
      <c r="G139" s="32"/>
      <c r="H139" s="32"/>
      <c r="I139" s="32"/>
      <c r="J139" s="32"/>
      <c r="K139" s="32"/>
      <c r="L139" s="32"/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/>
      <c r="T139" s="32"/>
      <c r="U139" s="32"/>
      <c r="V139" s="32"/>
      <c r="W139" s="28" t="s">
        <v>160</v>
      </c>
    </row>
    <row r="140" spans="1:23" ht="24.75" x14ac:dyDescent="0.25">
      <c r="A140" s="29" t="s">
        <v>371</v>
      </c>
      <c r="B140" s="30" t="s">
        <v>372</v>
      </c>
      <c r="C140" s="31" t="s">
        <v>300</v>
      </c>
      <c r="D140" s="32"/>
      <c r="E140" s="32"/>
      <c r="F140" s="32"/>
      <c r="G140" s="32"/>
      <c r="H140" s="32"/>
      <c r="I140" s="32"/>
      <c r="J140" s="32"/>
      <c r="K140" s="32"/>
      <c r="L140" s="32"/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/>
      <c r="T140" s="32"/>
      <c r="U140" s="32"/>
      <c r="V140" s="32"/>
      <c r="W140" s="28" t="s">
        <v>160</v>
      </c>
    </row>
    <row r="141" spans="1:23" ht="24.75" x14ac:dyDescent="0.25">
      <c r="A141" s="29" t="s">
        <v>294</v>
      </c>
      <c r="B141" s="30" t="s">
        <v>373</v>
      </c>
      <c r="C141" s="31" t="s">
        <v>300</v>
      </c>
      <c r="D141" s="32"/>
      <c r="E141" s="32"/>
      <c r="F141" s="32"/>
      <c r="G141" s="32"/>
      <c r="H141" s="32"/>
      <c r="I141" s="32"/>
      <c r="J141" s="32"/>
      <c r="K141" s="32"/>
      <c r="L141" s="32"/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/>
      <c r="T141" s="32"/>
      <c r="U141" s="32"/>
      <c r="V141" s="32"/>
      <c r="W141" s="28" t="s">
        <v>160</v>
      </c>
    </row>
    <row r="142" spans="1:23" x14ac:dyDescent="0.25">
      <c r="A142" s="29" t="s">
        <v>374</v>
      </c>
      <c r="B142" s="30" t="s">
        <v>375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/>
      <c r="T142" s="32"/>
      <c r="U142" s="32"/>
      <c r="V142" s="32"/>
      <c r="W142" s="28" t="s">
        <v>160</v>
      </c>
    </row>
    <row r="143" spans="1:23" ht="24.75" x14ac:dyDescent="0.25">
      <c r="A143" s="29" t="s">
        <v>376</v>
      </c>
      <c r="B143" s="30" t="s">
        <v>377</v>
      </c>
      <c r="C143" s="31" t="s">
        <v>300</v>
      </c>
      <c r="D143" s="32"/>
      <c r="E143" s="32"/>
      <c r="F143" s="32"/>
      <c r="G143" s="32"/>
      <c r="H143" s="32"/>
      <c r="I143" s="32"/>
      <c r="J143" s="32"/>
      <c r="K143" s="32"/>
      <c r="L143" s="32"/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/>
      <c r="T143" s="32"/>
      <c r="U143" s="32"/>
      <c r="V143" s="32"/>
      <c r="W143" s="28" t="s">
        <v>160</v>
      </c>
    </row>
    <row r="144" spans="1:23" ht="24.75" x14ac:dyDescent="0.25">
      <c r="A144" s="29" t="s">
        <v>378</v>
      </c>
      <c r="B144" s="30" t="s">
        <v>379</v>
      </c>
      <c r="C144" s="31" t="s">
        <v>300</v>
      </c>
      <c r="D144" s="32"/>
      <c r="E144" s="32"/>
      <c r="F144" s="32"/>
      <c r="G144" s="32"/>
      <c r="H144" s="32"/>
      <c r="I144" s="32"/>
      <c r="J144" s="32"/>
      <c r="K144" s="32"/>
      <c r="L144" s="32"/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/>
      <c r="T144" s="32"/>
      <c r="U144" s="32"/>
      <c r="V144" s="32"/>
      <c r="W144" s="28" t="s">
        <v>160</v>
      </c>
    </row>
    <row r="145" spans="1:23" ht="36.75" x14ac:dyDescent="0.25">
      <c r="A145" s="29" t="s">
        <v>380</v>
      </c>
      <c r="B145" s="30" t="s">
        <v>381</v>
      </c>
      <c r="C145" s="31" t="s">
        <v>38</v>
      </c>
      <c r="D145" s="32"/>
      <c r="E145" s="32"/>
      <c r="F145" s="32">
        <v>6.1849999999999996</v>
      </c>
      <c r="G145" s="32"/>
      <c r="H145" s="32"/>
      <c r="I145" s="32"/>
      <c r="J145" s="32"/>
      <c r="K145" s="32"/>
      <c r="L145" s="32"/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/>
      <c r="T145" s="32"/>
      <c r="U145" s="32"/>
      <c r="V145" s="32"/>
      <c r="W145" s="28" t="s">
        <v>160</v>
      </c>
    </row>
    <row r="146" spans="1:23" ht="24.75" x14ac:dyDescent="0.25">
      <c r="A146" s="29" t="s">
        <v>382</v>
      </c>
      <c r="B146" s="30" t="s">
        <v>383</v>
      </c>
      <c r="C146" s="31" t="s">
        <v>39</v>
      </c>
      <c r="D146" s="32"/>
      <c r="E146" s="32"/>
      <c r="F146" s="32"/>
      <c r="G146" s="32"/>
      <c r="H146" s="32"/>
      <c r="I146" s="32"/>
      <c r="J146" s="32"/>
      <c r="K146" s="32"/>
      <c r="L146" s="32"/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/>
      <c r="T146" s="32"/>
      <c r="U146" s="32"/>
      <c r="V146" s="32"/>
      <c r="W146" s="28" t="s">
        <v>160</v>
      </c>
    </row>
    <row r="147" spans="1:23" ht="24.75" x14ac:dyDescent="0.25">
      <c r="A147" s="29" t="s">
        <v>384</v>
      </c>
      <c r="B147" s="30" t="s">
        <v>385</v>
      </c>
      <c r="C147" s="31" t="s">
        <v>167</v>
      </c>
      <c r="D147" s="32">
        <f>D148+D166</f>
        <v>5994.4854745762714</v>
      </c>
      <c r="E147" s="32">
        <f t="shared" ref="E147:K147" si="11">E148+E166</f>
        <v>0</v>
      </c>
      <c r="F147" s="32">
        <f t="shared" si="11"/>
        <v>481.37</v>
      </c>
      <c r="G147" s="32">
        <f t="shared" si="11"/>
        <v>89.2</v>
      </c>
      <c r="H147" s="32">
        <f t="shared" si="11"/>
        <v>0</v>
      </c>
      <c r="I147" s="32">
        <f t="shared" si="11"/>
        <v>0</v>
      </c>
      <c r="J147" s="32">
        <f t="shared" si="11"/>
        <v>0</v>
      </c>
      <c r="K147" s="32">
        <f t="shared" si="11"/>
        <v>0</v>
      </c>
      <c r="L147" s="32">
        <v>0</v>
      </c>
      <c r="M147" s="32">
        <v>75.128</v>
      </c>
      <c r="N147" s="32">
        <v>0</v>
      </c>
      <c r="O147" s="32">
        <v>0</v>
      </c>
      <c r="P147" s="32">
        <v>9.0519999999999996</v>
      </c>
      <c r="Q147" s="32">
        <v>0</v>
      </c>
      <c r="R147" s="32">
        <v>0</v>
      </c>
      <c r="S147" s="32">
        <v>0</v>
      </c>
      <c r="T147" s="32">
        <v>0</v>
      </c>
      <c r="U147" s="32">
        <v>75.128</v>
      </c>
      <c r="V147" s="32">
        <v>400.17101000000002</v>
      </c>
      <c r="W147" s="28" t="s">
        <v>160</v>
      </c>
    </row>
    <row r="148" spans="1:23" ht="24.75" x14ac:dyDescent="0.25">
      <c r="A148" s="29" t="s">
        <v>42</v>
      </c>
      <c r="B148" s="30" t="s">
        <v>171</v>
      </c>
      <c r="C148" s="31" t="s">
        <v>167</v>
      </c>
      <c r="D148" s="32">
        <f>SUM(D149:D165)</f>
        <v>1623.6984745762713</v>
      </c>
      <c r="E148" s="32">
        <f t="shared" ref="E148:K148" si="12">SUM(E149:E165)</f>
        <v>0</v>
      </c>
      <c r="F148" s="32">
        <f t="shared" si="12"/>
        <v>433.37</v>
      </c>
      <c r="G148" s="32">
        <f t="shared" si="12"/>
        <v>89.2</v>
      </c>
      <c r="H148" s="32">
        <f t="shared" si="12"/>
        <v>0</v>
      </c>
      <c r="I148" s="32">
        <f t="shared" si="12"/>
        <v>0</v>
      </c>
      <c r="J148" s="32">
        <f t="shared" si="12"/>
        <v>0</v>
      </c>
      <c r="K148" s="32">
        <f t="shared" si="12"/>
        <v>0</v>
      </c>
      <c r="L148" s="32">
        <v>0</v>
      </c>
      <c r="M148" s="32">
        <v>20.663</v>
      </c>
      <c r="N148" s="32">
        <v>0</v>
      </c>
      <c r="O148" s="32">
        <v>0</v>
      </c>
      <c r="P148" s="32">
        <v>9.0519999999999996</v>
      </c>
      <c r="Q148" s="32">
        <v>0</v>
      </c>
      <c r="R148" s="32">
        <v>0</v>
      </c>
      <c r="S148" s="32">
        <v>0</v>
      </c>
      <c r="T148" s="32">
        <v>0</v>
      </c>
      <c r="U148" s="32">
        <v>20.663</v>
      </c>
      <c r="V148" s="32">
        <v>100.17101</v>
      </c>
      <c r="W148" s="28" t="s">
        <v>160</v>
      </c>
    </row>
    <row r="149" spans="1:23" ht="36.75" x14ac:dyDescent="0.25">
      <c r="A149" s="29" t="s">
        <v>43</v>
      </c>
      <c r="B149" s="30" t="s">
        <v>386</v>
      </c>
      <c r="C149" s="31" t="s">
        <v>387</v>
      </c>
      <c r="D149" s="32">
        <f>336.73/1.18</f>
        <v>285.36440677966107</v>
      </c>
      <c r="E149" s="32">
        <f t="shared" ref="E149:E161" si="13">L149+S149+Z149+AG149</f>
        <v>0</v>
      </c>
      <c r="F149" s="32">
        <v>97.07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28" t="s">
        <v>160</v>
      </c>
    </row>
    <row r="150" spans="1:23" x14ac:dyDescent="0.25">
      <c r="A150" s="29" t="s">
        <v>44</v>
      </c>
      <c r="B150" s="30" t="s">
        <v>388</v>
      </c>
      <c r="C150" s="31" t="s">
        <v>389</v>
      </c>
      <c r="D150" s="32">
        <f>6.66/1.18</f>
        <v>5.6440677966101696</v>
      </c>
      <c r="E150" s="32">
        <f t="shared" si="13"/>
        <v>0</v>
      </c>
      <c r="F150" s="32">
        <v>2.8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28" t="s">
        <v>160</v>
      </c>
    </row>
    <row r="151" spans="1:23" ht="24.75" x14ac:dyDescent="0.25">
      <c r="A151" s="29" t="s">
        <v>45</v>
      </c>
      <c r="B151" s="30" t="s">
        <v>390</v>
      </c>
      <c r="C151" s="31" t="s">
        <v>391</v>
      </c>
      <c r="D151" s="32">
        <f>354/1.18</f>
        <v>300</v>
      </c>
      <c r="E151" s="32">
        <f t="shared" si="13"/>
        <v>0</v>
      </c>
      <c r="F151" s="32">
        <v>300</v>
      </c>
      <c r="G151" s="32">
        <v>89.2</v>
      </c>
      <c r="H151" s="32">
        <v>0</v>
      </c>
      <c r="I151" s="32">
        <v>0</v>
      </c>
      <c r="J151" s="32"/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28" t="s">
        <v>160</v>
      </c>
    </row>
    <row r="152" spans="1:23" ht="36.75" x14ac:dyDescent="0.25">
      <c r="A152" s="29" t="s">
        <v>392</v>
      </c>
      <c r="B152" s="30" t="s">
        <v>393</v>
      </c>
      <c r="C152" s="31" t="s">
        <v>394</v>
      </c>
      <c r="D152" s="32">
        <v>581</v>
      </c>
      <c r="E152" s="32">
        <f t="shared" si="13"/>
        <v>0</v>
      </c>
      <c r="F152" s="32">
        <v>3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28" t="s">
        <v>160</v>
      </c>
    </row>
    <row r="153" spans="1:23" ht="36.75" x14ac:dyDescent="0.25">
      <c r="A153" s="29" t="s">
        <v>395</v>
      </c>
      <c r="B153" s="30" t="s">
        <v>79</v>
      </c>
      <c r="C153" s="31" t="s">
        <v>300</v>
      </c>
      <c r="D153" s="32">
        <f>106.436/1.18</f>
        <v>90.200000000000017</v>
      </c>
      <c r="E153" s="32">
        <f t="shared" si="13"/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5.6539999999999999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5.6539999999999999</v>
      </c>
      <c r="V153" s="32">
        <v>5.654E-2</v>
      </c>
      <c r="W153" s="28" t="s">
        <v>160</v>
      </c>
    </row>
    <row r="154" spans="1:23" ht="24.75" x14ac:dyDescent="0.25">
      <c r="A154" s="29" t="s">
        <v>396</v>
      </c>
      <c r="B154" s="30" t="s">
        <v>81</v>
      </c>
      <c r="C154" s="31" t="s">
        <v>300</v>
      </c>
      <c r="D154" s="32">
        <v>25</v>
      </c>
      <c r="E154" s="32">
        <f t="shared" si="13"/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28" t="s">
        <v>160</v>
      </c>
    </row>
    <row r="155" spans="1:23" ht="24.75" x14ac:dyDescent="0.25">
      <c r="A155" s="29" t="s">
        <v>397</v>
      </c>
      <c r="B155" s="30" t="s">
        <v>82</v>
      </c>
      <c r="C155" s="31" t="s">
        <v>300</v>
      </c>
      <c r="D155" s="32">
        <v>19.678999999999998</v>
      </c>
      <c r="E155" s="32">
        <f t="shared" si="13"/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11.446999999999999</v>
      </c>
      <c r="N155" s="32">
        <v>0</v>
      </c>
      <c r="O155" s="32">
        <v>0</v>
      </c>
      <c r="P155" s="32">
        <v>9.0519999999999996</v>
      </c>
      <c r="Q155" s="32">
        <v>0</v>
      </c>
      <c r="R155" s="32">
        <v>0</v>
      </c>
      <c r="S155" s="32">
        <v>0</v>
      </c>
      <c r="T155" s="32">
        <v>0</v>
      </c>
      <c r="U155" s="32">
        <v>11.446999999999999</v>
      </c>
      <c r="V155" s="32">
        <v>0.11446999999999999</v>
      </c>
      <c r="W155" s="28" t="s">
        <v>160</v>
      </c>
    </row>
    <row r="156" spans="1:23" ht="24.75" x14ac:dyDescent="0.25">
      <c r="A156" s="29" t="s">
        <v>398</v>
      </c>
      <c r="B156" s="30" t="s">
        <v>84</v>
      </c>
      <c r="C156" s="31" t="s">
        <v>300</v>
      </c>
      <c r="D156" s="32">
        <v>53.140999999999998</v>
      </c>
      <c r="E156" s="32">
        <f t="shared" si="13"/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28" t="s">
        <v>160</v>
      </c>
    </row>
    <row r="157" spans="1:23" ht="36.75" x14ac:dyDescent="0.25">
      <c r="A157" s="29" t="s">
        <v>399</v>
      </c>
      <c r="B157" s="30" t="s">
        <v>400</v>
      </c>
      <c r="C157" s="31" t="s">
        <v>300</v>
      </c>
      <c r="D157" s="32">
        <v>1.28</v>
      </c>
      <c r="E157" s="32">
        <f t="shared" si="13"/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28" t="s">
        <v>160</v>
      </c>
    </row>
    <row r="158" spans="1:23" ht="24.75" x14ac:dyDescent="0.25">
      <c r="A158" s="29" t="s">
        <v>401</v>
      </c>
      <c r="B158" s="30" t="s">
        <v>83</v>
      </c>
      <c r="C158" s="31" t="s">
        <v>300</v>
      </c>
      <c r="D158" s="32">
        <v>161.518</v>
      </c>
      <c r="E158" s="32">
        <f t="shared" si="13"/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28" t="s">
        <v>160</v>
      </c>
    </row>
    <row r="159" spans="1:23" ht="24.75" x14ac:dyDescent="0.25">
      <c r="A159" s="29" t="s">
        <v>402</v>
      </c>
      <c r="B159" s="30" t="s">
        <v>85</v>
      </c>
      <c r="C159" s="31" t="s">
        <v>403</v>
      </c>
      <c r="D159" s="32">
        <v>9.5419999999999998</v>
      </c>
      <c r="E159" s="32">
        <f t="shared" si="13"/>
        <v>0</v>
      </c>
      <c r="F159" s="32">
        <v>2.5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28" t="s">
        <v>160</v>
      </c>
    </row>
    <row r="160" spans="1:23" ht="36.75" x14ac:dyDescent="0.25">
      <c r="A160" s="29" t="s">
        <v>404</v>
      </c>
      <c r="B160" s="30" t="s">
        <v>405</v>
      </c>
      <c r="C160" s="31" t="s">
        <v>406</v>
      </c>
      <c r="D160" s="32">
        <v>28</v>
      </c>
      <c r="E160" s="32">
        <f t="shared" si="13"/>
        <v>0</v>
      </c>
      <c r="F160" s="32">
        <v>28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28" t="s">
        <v>160</v>
      </c>
    </row>
    <row r="161" spans="1:23" ht="36.75" x14ac:dyDescent="0.25">
      <c r="A161" s="29" t="s">
        <v>407</v>
      </c>
      <c r="B161" s="30" t="s">
        <v>408</v>
      </c>
      <c r="C161" s="31"/>
      <c r="D161" s="32">
        <v>3.5619999999999998</v>
      </c>
      <c r="E161" s="32">
        <f t="shared" si="13"/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3.5619999999999998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3.5619999999999998</v>
      </c>
      <c r="V161" s="32">
        <v>100</v>
      </c>
      <c r="W161" s="28" t="s">
        <v>160</v>
      </c>
    </row>
    <row r="162" spans="1:23" ht="24.75" x14ac:dyDescent="0.25">
      <c r="A162" s="29" t="s">
        <v>409</v>
      </c>
      <c r="B162" s="30" t="s">
        <v>80</v>
      </c>
      <c r="C162" s="31"/>
      <c r="D162" s="32">
        <v>12.6</v>
      </c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28" t="s">
        <v>160</v>
      </c>
    </row>
    <row r="163" spans="1:23" ht="36.75" x14ac:dyDescent="0.25">
      <c r="A163" s="29" t="s">
        <v>410</v>
      </c>
      <c r="B163" s="30" t="s">
        <v>411</v>
      </c>
      <c r="C163" s="31"/>
      <c r="D163" s="32">
        <v>44.893000000000001</v>
      </c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28" t="s">
        <v>160</v>
      </c>
    </row>
    <row r="164" spans="1:23" ht="24.75" x14ac:dyDescent="0.25">
      <c r="A164" s="29" t="s">
        <v>412</v>
      </c>
      <c r="B164" s="30" t="s">
        <v>413</v>
      </c>
      <c r="C164" s="31"/>
      <c r="D164" s="32">
        <v>0.77500000000000002</v>
      </c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28" t="s">
        <v>160</v>
      </c>
    </row>
    <row r="165" spans="1:23" ht="24.75" x14ac:dyDescent="0.25">
      <c r="A165" s="29" t="s">
        <v>414</v>
      </c>
      <c r="B165" s="30" t="s">
        <v>415</v>
      </c>
      <c r="C165" s="31"/>
      <c r="D165" s="32">
        <v>1.5</v>
      </c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28" t="s">
        <v>160</v>
      </c>
    </row>
    <row r="166" spans="1:23" x14ac:dyDescent="0.25">
      <c r="A166" s="29" t="s">
        <v>46</v>
      </c>
      <c r="B166" s="30" t="s">
        <v>256</v>
      </c>
      <c r="C166" s="31" t="s">
        <v>167</v>
      </c>
      <c r="D166" s="32">
        <f>SUM(D167:D170)</f>
        <v>4370.7870000000003</v>
      </c>
      <c r="E166" s="32">
        <f t="shared" ref="E166:K166" si="14">SUM(E167:E170)</f>
        <v>0</v>
      </c>
      <c r="F166" s="32">
        <f t="shared" si="14"/>
        <v>48</v>
      </c>
      <c r="G166" s="32">
        <f t="shared" si="14"/>
        <v>0</v>
      </c>
      <c r="H166" s="32">
        <f t="shared" si="14"/>
        <v>0</v>
      </c>
      <c r="I166" s="32">
        <f t="shared" si="14"/>
        <v>0</v>
      </c>
      <c r="J166" s="32">
        <f t="shared" si="14"/>
        <v>0</v>
      </c>
      <c r="K166" s="32">
        <f t="shared" si="14"/>
        <v>0</v>
      </c>
      <c r="L166" s="32">
        <v>0</v>
      </c>
      <c r="M166" s="32">
        <v>54.465000000000003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54.465000000000003</v>
      </c>
      <c r="V166" s="32">
        <v>300</v>
      </c>
      <c r="W166" s="28" t="s">
        <v>160</v>
      </c>
    </row>
    <row r="167" spans="1:23" ht="36.75" x14ac:dyDescent="0.25">
      <c r="A167" s="29" t="s">
        <v>58</v>
      </c>
      <c r="B167" s="30" t="s">
        <v>416</v>
      </c>
      <c r="C167" s="31" t="s">
        <v>331</v>
      </c>
      <c r="D167" s="32">
        <v>175.42599999999999</v>
      </c>
      <c r="E167" s="32">
        <f t="shared" ref="E167:E170" si="15">L167+S167+Z167+AG167</f>
        <v>0</v>
      </c>
      <c r="F167" s="32">
        <v>45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43.873000000000005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43.873000000000005</v>
      </c>
      <c r="V167" s="32">
        <v>100</v>
      </c>
      <c r="W167" s="28" t="s">
        <v>160</v>
      </c>
    </row>
    <row r="168" spans="1:23" ht="36.75" x14ac:dyDescent="0.25">
      <c r="A168" s="29" t="s">
        <v>59</v>
      </c>
      <c r="B168" s="30" t="s">
        <v>417</v>
      </c>
      <c r="C168" s="31" t="s">
        <v>334</v>
      </c>
      <c r="D168" s="32">
        <v>4164.3860000000004</v>
      </c>
      <c r="E168" s="32">
        <f t="shared" si="15"/>
        <v>0</v>
      </c>
      <c r="F168" s="32">
        <v>3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1E-3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1E-3</v>
      </c>
      <c r="V168" s="32">
        <v>100</v>
      </c>
      <c r="W168" s="28" t="s">
        <v>160</v>
      </c>
    </row>
    <row r="169" spans="1:23" ht="24.75" x14ac:dyDescent="0.25">
      <c r="A169" s="29" t="s">
        <v>60</v>
      </c>
      <c r="B169" s="30" t="s">
        <v>418</v>
      </c>
      <c r="C169" s="31" t="s">
        <v>300</v>
      </c>
      <c r="D169" s="32">
        <v>6.7080000000000002</v>
      </c>
      <c r="E169" s="32">
        <f t="shared" si="15"/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28" t="s">
        <v>160</v>
      </c>
    </row>
    <row r="170" spans="1:23" x14ac:dyDescent="0.25">
      <c r="A170" s="29" t="s">
        <v>419</v>
      </c>
      <c r="B170" s="30" t="s">
        <v>131</v>
      </c>
      <c r="C170" s="31" t="s">
        <v>420</v>
      </c>
      <c r="D170" s="32">
        <v>24.266999999999999</v>
      </c>
      <c r="E170" s="32">
        <f t="shared" si="15"/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10.591000000000001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10.591000000000001</v>
      </c>
      <c r="V170" s="32">
        <v>100</v>
      </c>
      <c r="W170" s="28" t="s">
        <v>160</v>
      </c>
    </row>
    <row r="171" spans="1:23" ht="24.75" x14ac:dyDescent="0.25">
      <c r="A171" s="29" t="s">
        <v>421</v>
      </c>
      <c r="B171" s="30" t="s">
        <v>422</v>
      </c>
      <c r="C171" s="31" t="s">
        <v>300</v>
      </c>
      <c r="D171" s="32">
        <f>D172+D201</f>
        <v>827</v>
      </c>
      <c r="E171" s="32">
        <f t="shared" ref="E171:K171" si="16">E172+E201</f>
        <v>0</v>
      </c>
      <c r="F171" s="32">
        <f t="shared" si="16"/>
        <v>827</v>
      </c>
      <c r="G171" s="32">
        <f t="shared" si="16"/>
        <v>125</v>
      </c>
      <c r="H171" s="32">
        <f t="shared" si="16"/>
        <v>0</v>
      </c>
      <c r="I171" s="32">
        <f t="shared" si="16"/>
        <v>70</v>
      </c>
      <c r="J171" s="32">
        <f t="shared" si="16"/>
        <v>0</v>
      </c>
      <c r="K171" s="32">
        <f t="shared" si="16"/>
        <v>0</v>
      </c>
      <c r="L171" s="32">
        <v>0</v>
      </c>
      <c r="M171" s="32">
        <v>23.893000000000001</v>
      </c>
      <c r="N171" s="32">
        <v>0</v>
      </c>
      <c r="O171" s="32">
        <v>0</v>
      </c>
      <c r="P171" s="32">
        <v>1.87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28" t="s">
        <v>160</v>
      </c>
    </row>
    <row r="172" spans="1:23" ht="24.75" x14ac:dyDescent="0.25">
      <c r="A172" s="29" t="s">
        <v>12</v>
      </c>
      <c r="B172" s="30" t="s">
        <v>171</v>
      </c>
      <c r="C172" s="31" t="s">
        <v>300</v>
      </c>
      <c r="D172" s="32">
        <f>SUM(D173:D200)</f>
        <v>509</v>
      </c>
      <c r="E172" s="32">
        <f t="shared" ref="E172:K172" si="17">SUM(E173:E200)</f>
        <v>0</v>
      </c>
      <c r="F172" s="32">
        <f t="shared" si="17"/>
        <v>509</v>
      </c>
      <c r="G172" s="32">
        <f t="shared" si="17"/>
        <v>125</v>
      </c>
      <c r="H172" s="32">
        <f t="shared" si="17"/>
        <v>0</v>
      </c>
      <c r="I172" s="32">
        <f t="shared" si="17"/>
        <v>6</v>
      </c>
      <c r="J172" s="32">
        <f t="shared" si="17"/>
        <v>0</v>
      </c>
      <c r="K172" s="32">
        <f t="shared" si="17"/>
        <v>0</v>
      </c>
      <c r="L172" s="32">
        <v>0</v>
      </c>
      <c r="M172" s="32">
        <v>16.867000000000001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28" t="s">
        <v>160</v>
      </c>
    </row>
    <row r="173" spans="1:23" ht="48.75" x14ac:dyDescent="0.25">
      <c r="A173" s="29" t="s">
        <v>47</v>
      </c>
      <c r="B173" s="30" t="s">
        <v>423</v>
      </c>
      <c r="C173" s="31" t="s">
        <v>300</v>
      </c>
      <c r="D173" s="32">
        <v>75</v>
      </c>
      <c r="E173" s="32">
        <v>0</v>
      </c>
      <c r="F173" s="32">
        <v>75</v>
      </c>
      <c r="G173" s="32"/>
      <c r="H173" s="32"/>
      <c r="I173" s="32"/>
      <c r="J173" s="32"/>
      <c r="K173" s="32"/>
      <c r="L173" s="32"/>
      <c r="M173" s="32">
        <v>4.633</v>
      </c>
      <c r="N173" s="32"/>
      <c r="O173" s="32"/>
      <c r="P173" s="32"/>
      <c r="Q173" s="32"/>
      <c r="R173" s="32"/>
      <c r="S173" s="32"/>
      <c r="T173" s="32"/>
      <c r="U173" s="32"/>
      <c r="V173" s="32"/>
      <c r="W173" s="28" t="s">
        <v>160</v>
      </c>
    </row>
    <row r="174" spans="1:23" x14ac:dyDescent="0.25">
      <c r="A174" s="29" t="s">
        <v>48</v>
      </c>
      <c r="B174" s="30" t="s">
        <v>89</v>
      </c>
      <c r="C174" s="31" t="s">
        <v>300</v>
      </c>
      <c r="D174" s="32">
        <v>24</v>
      </c>
      <c r="E174" s="32">
        <v>0</v>
      </c>
      <c r="F174" s="32">
        <v>24</v>
      </c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28" t="s">
        <v>160</v>
      </c>
    </row>
    <row r="175" spans="1:23" x14ac:dyDescent="0.25">
      <c r="A175" s="29" t="s">
        <v>49</v>
      </c>
      <c r="B175" s="30" t="s">
        <v>424</v>
      </c>
      <c r="C175" s="31" t="s">
        <v>300</v>
      </c>
      <c r="D175" s="32">
        <v>15</v>
      </c>
      <c r="E175" s="32">
        <v>0</v>
      </c>
      <c r="F175" s="32">
        <v>15</v>
      </c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28" t="s">
        <v>160</v>
      </c>
    </row>
    <row r="176" spans="1:23" x14ac:dyDescent="0.25">
      <c r="A176" s="29" t="s">
        <v>50</v>
      </c>
      <c r="B176" s="30" t="s">
        <v>90</v>
      </c>
      <c r="C176" s="31" t="s">
        <v>300</v>
      </c>
      <c r="D176" s="32">
        <v>5</v>
      </c>
      <c r="E176" s="32">
        <v>0</v>
      </c>
      <c r="F176" s="32">
        <v>5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28" t="s">
        <v>160</v>
      </c>
    </row>
    <row r="177" spans="1:23" x14ac:dyDescent="0.25">
      <c r="A177" s="29" t="s">
        <v>425</v>
      </c>
      <c r="B177" s="30" t="s">
        <v>88</v>
      </c>
      <c r="C177" s="31" t="s">
        <v>300</v>
      </c>
      <c r="D177" s="32">
        <v>10</v>
      </c>
      <c r="E177" s="32">
        <v>0</v>
      </c>
      <c r="F177" s="32">
        <v>10</v>
      </c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28" t="s">
        <v>160</v>
      </c>
    </row>
    <row r="178" spans="1:23" x14ac:dyDescent="0.25">
      <c r="A178" s="29" t="s">
        <v>426</v>
      </c>
      <c r="B178" s="30" t="s">
        <v>427</v>
      </c>
      <c r="C178" s="31" t="s">
        <v>300</v>
      </c>
      <c r="D178" s="32">
        <v>17</v>
      </c>
      <c r="E178" s="32">
        <v>0</v>
      </c>
      <c r="F178" s="32">
        <v>17</v>
      </c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28" t="s">
        <v>160</v>
      </c>
    </row>
    <row r="179" spans="1:23" ht="24.75" x14ac:dyDescent="0.25">
      <c r="A179" s="29" t="s">
        <v>428</v>
      </c>
      <c r="B179" s="30" t="s">
        <v>429</v>
      </c>
      <c r="C179" s="31" t="s">
        <v>300</v>
      </c>
      <c r="D179" s="32">
        <v>100</v>
      </c>
      <c r="E179" s="32">
        <v>0</v>
      </c>
      <c r="F179" s="32">
        <v>100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28" t="s">
        <v>160</v>
      </c>
    </row>
    <row r="180" spans="1:23" x14ac:dyDescent="0.25">
      <c r="A180" s="29" t="s">
        <v>430</v>
      </c>
      <c r="B180" s="30" t="s">
        <v>431</v>
      </c>
      <c r="C180" s="31" t="s">
        <v>300</v>
      </c>
      <c r="D180" s="32">
        <v>2</v>
      </c>
      <c r="E180" s="32">
        <v>0</v>
      </c>
      <c r="F180" s="32">
        <v>2</v>
      </c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28" t="s">
        <v>160</v>
      </c>
    </row>
    <row r="181" spans="1:23" x14ac:dyDescent="0.25">
      <c r="A181" s="29" t="s">
        <v>432</v>
      </c>
      <c r="B181" s="30" t="s">
        <v>92</v>
      </c>
      <c r="C181" s="31" t="s">
        <v>300</v>
      </c>
      <c r="D181" s="32">
        <v>50</v>
      </c>
      <c r="E181" s="32">
        <v>0</v>
      </c>
      <c r="F181" s="32">
        <v>50</v>
      </c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28" t="s">
        <v>160</v>
      </c>
    </row>
    <row r="182" spans="1:23" x14ac:dyDescent="0.25">
      <c r="A182" s="29" t="s">
        <v>433</v>
      </c>
      <c r="B182" s="30" t="s">
        <v>93</v>
      </c>
      <c r="C182" s="31" t="s">
        <v>300</v>
      </c>
      <c r="D182" s="32">
        <v>14</v>
      </c>
      <c r="E182" s="32">
        <v>0</v>
      </c>
      <c r="F182" s="32">
        <v>14</v>
      </c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28" t="s">
        <v>160</v>
      </c>
    </row>
    <row r="183" spans="1:23" ht="24.75" x14ac:dyDescent="0.25">
      <c r="A183" s="29" t="s">
        <v>434</v>
      </c>
      <c r="B183" s="30" t="s">
        <v>435</v>
      </c>
      <c r="C183" s="31" t="s">
        <v>300</v>
      </c>
      <c r="D183" s="32">
        <v>16</v>
      </c>
      <c r="E183" s="32">
        <v>0</v>
      </c>
      <c r="F183" s="32">
        <v>16</v>
      </c>
      <c r="G183" s="32"/>
      <c r="H183" s="32"/>
      <c r="I183" s="32">
        <v>2</v>
      </c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28" t="s">
        <v>160</v>
      </c>
    </row>
    <row r="184" spans="1:23" x14ac:dyDescent="0.25">
      <c r="A184" s="29" t="s">
        <v>436</v>
      </c>
      <c r="B184" s="30" t="s">
        <v>437</v>
      </c>
      <c r="C184" s="31" t="s">
        <v>300</v>
      </c>
      <c r="D184" s="32">
        <v>110</v>
      </c>
      <c r="E184" s="32">
        <v>0</v>
      </c>
      <c r="F184" s="32">
        <v>110</v>
      </c>
      <c r="G184" s="32">
        <v>125</v>
      </c>
      <c r="H184" s="32"/>
      <c r="I184" s="32">
        <v>4</v>
      </c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28" t="s">
        <v>160</v>
      </c>
    </row>
    <row r="185" spans="1:23" x14ac:dyDescent="0.25">
      <c r="A185" s="29" t="s">
        <v>438</v>
      </c>
      <c r="B185" s="30" t="s">
        <v>94</v>
      </c>
      <c r="C185" s="31" t="s">
        <v>300</v>
      </c>
      <c r="D185" s="32">
        <v>0</v>
      </c>
      <c r="E185" s="32">
        <v>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28" t="s">
        <v>160</v>
      </c>
    </row>
    <row r="186" spans="1:23" ht="24.75" x14ac:dyDescent="0.25">
      <c r="A186" s="29" t="s">
        <v>439</v>
      </c>
      <c r="B186" s="30" t="s">
        <v>95</v>
      </c>
      <c r="C186" s="31" t="s">
        <v>300</v>
      </c>
      <c r="D186" s="32">
        <v>30</v>
      </c>
      <c r="E186" s="32">
        <v>0</v>
      </c>
      <c r="F186" s="32">
        <v>30</v>
      </c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28" t="s">
        <v>160</v>
      </c>
    </row>
    <row r="187" spans="1:23" ht="48.75" x14ac:dyDescent="0.25">
      <c r="A187" s="29" t="s">
        <v>440</v>
      </c>
      <c r="B187" s="30" t="s">
        <v>441</v>
      </c>
      <c r="C187" s="31" t="s">
        <v>300</v>
      </c>
      <c r="D187" s="32">
        <v>0</v>
      </c>
      <c r="E187" s="32">
        <v>0</v>
      </c>
      <c r="F187" s="32">
        <v>0</v>
      </c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28" t="s">
        <v>160</v>
      </c>
    </row>
    <row r="188" spans="1:23" x14ac:dyDescent="0.25">
      <c r="A188" s="29" t="s">
        <v>442</v>
      </c>
      <c r="B188" s="30" t="s">
        <v>443</v>
      </c>
      <c r="C188" s="31" t="s">
        <v>300</v>
      </c>
      <c r="D188" s="32">
        <v>0</v>
      </c>
      <c r="E188" s="32">
        <v>0</v>
      </c>
      <c r="F188" s="32">
        <v>0</v>
      </c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28" t="s">
        <v>160</v>
      </c>
    </row>
    <row r="189" spans="1:23" x14ac:dyDescent="0.25">
      <c r="A189" s="29" t="s">
        <v>444</v>
      </c>
      <c r="B189" s="30" t="s">
        <v>91</v>
      </c>
      <c r="C189" s="31" t="s">
        <v>300</v>
      </c>
      <c r="D189" s="32">
        <v>0</v>
      </c>
      <c r="E189" s="32">
        <v>0</v>
      </c>
      <c r="F189" s="32">
        <v>0</v>
      </c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28" t="s">
        <v>160</v>
      </c>
    </row>
    <row r="190" spans="1:23" x14ac:dyDescent="0.25">
      <c r="A190" s="29" t="s">
        <v>445</v>
      </c>
      <c r="B190" s="30" t="s">
        <v>446</v>
      </c>
      <c r="C190" s="31" t="s">
        <v>300</v>
      </c>
      <c r="D190" s="32">
        <v>0</v>
      </c>
      <c r="E190" s="32">
        <v>0</v>
      </c>
      <c r="F190" s="32">
        <v>0</v>
      </c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28" t="s">
        <v>160</v>
      </c>
    </row>
    <row r="191" spans="1:23" x14ac:dyDescent="0.25">
      <c r="A191" s="29" t="s">
        <v>447</v>
      </c>
      <c r="B191" s="30" t="s">
        <v>448</v>
      </c>
      <c r="C191" s="31" t="s">
        <v>300</v>
      </c>
      <c r="D191" s="32">
        <v>0</v>
      </c>
      <c r="E191" s="32">
        <v>0</v>
      </c>
      <c r="F191" s="32">
        <v>0</v>
      </c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28" t="s">
        <v>160</v>
      </c>
    </row>
    <row r="192" spans="1:23" ht="48.75" x14ac:dyDescent="0.25">
      <c r="A192" s="29" t="s">
        <v>449</v>
      </c>
      <c r="B192" s="30" t="s">
        <v>87</v>
      </c>
      <c r="C192" s="31" t="s">
        <v>300</v>
      </c>
      <c r="D192" s="32">
        <v>0</v>
      </c>
      <c r="E192" s="32">
        <v>0</v>
      </c>
      <c r="F192" s="32">
        <v>0</v>
      </c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28" t="s">
        <v>160</v>
      </c>
    </row>
    <row r="193" spans="1:23" ht="36.75" x14ac:dyDescent="0.25">
      <c r="A193" s="29" t="s">
        <v>450</v>
      </c>
      <c r="B193" s="30" t="s">
        <v>86</v>
      </c>
      <c r="C193" s="31" t="s">
        <v>300</v>
      </c>
      <c r="D193" s="32">
        <v>0</v>
      </c>
      <c r="E193" s="32">
        <v>0</v>
      </c>
      <c r="F193" s="32">
        <v>0</v>
      </c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28" t="s">
        <v>160</v>
      </c>
    </row>
    <row r="194" spans="1:23" ht="24.75" x14ac:dyDescent="0.25">
      <c r="A194" s="29" t="s">
        <v>451</v>
      </c>
      <c r="B194" s="30" t="s">
        <v>452</v>
      </c>
      <c r="C194" s="31" t="s">
        <v>300</v>
      </c>
      <c r="D194" s="32">
        <v>30</v>
      </c>
      <c r="E194" s="32"/>
      <c r="F194" s="32">
        <v>30</v>
      </c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28" t="s">
        <v>160</v>
      </c>
    </row>
    <row r="195" spans="1:23" x14ac:dyDescent="0.25">
      <c r="A195" s="29" t="s">
        <v>453</v>
      </c>
      <c r="B195" s="30" t="s">
        <v>454</v>
      </c>
      <c r="C195" s="31" t="s">
        <v>300</v>
      </c>
      <c r="D195" s="32">
        <v>8</v>
      </c>
      <c r="E195" s="32"/>
      <c r="F195" s="32">
        <v>8</v>
      </c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28" t="s">
        <v>160</v>
      </c>
    </row>
    <row r="196" spans="1:23" x14ac:dyDescent="0.25">
      <c r="A196" s="29" t="s">
        <v>455</v>
      </c>
      <c r="B196" s="30" t="s">
        <v>456</v>
      </c>
      <c r="C196" s="31" t="s">
        <v>300</v>
      </c>
      <c r="D196" s="32">
        <v>0</v>
      </c>
      <c r="E196" s="32"/>
      <c r="F196" s="32">
        <v>0</v>
      </c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28" t="s">
        <v>160</v>
      </c>
    </row>
    <row r="197" spans="1:23" x14ac:dyDescent="0.25">
      <c r="A197" s="29" t="s">
        <v>457</v>
      </c>
      <c r="B197" s="30" t="s">
        <v>458</v>
      </c>
      <c r="C197" s="31" t="s">
        <v>300</v>
      </c>
      <c r="D197" s="32">
        <v>0</v>
      </c>
      <c r="E197" s="32"/>
      <c r="F197" s="32">
        <v>0</v>
      </c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28" t="s">
        <v>160</v>
      </c>
    </row>
    <row r="198" spans="1:23" ht="24.75" x14ac:dyDescent="0.25">
      <c r="A198" s="29" t="s">
        <v>459</v>
      </c>
      <c r="B198" s="30" t="s">
        <v>460</v>
      </c>
      <c r="C198" s="31" t="s">
        <v>300</v>
      </c>
      <c r="D198" s="32">
        <v>0</v>
      </c>
      <c r="E198" s="32"/>
      <c r="F198" s="32">
        <v>0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28" t="s">
        <v>160</v>
      </c>
    </row>
    <row r="199" spans="1:23" x14ac:dyDescent="0.25">
      <c r="A199" s="29" t="s">
        <v>461</v>
      </c>
      <c r="B199" s="30" t="s">
        <v>462</v>
      </c>
      <c r="C199" s="31" t="s">
        <v>300</v>
      </c>
      <c r="D199" s="32">
        <v>3</v>
      </c>
      <c r="E199" s="32">
        <v>0</v>
      </c>
      <c r="F199" s="32">
        <v>3</v>
      </c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28" t="s">
        <v>160</v>
      </c>
    </row>
    <row r="200" spans="1:23" x14ac:dyDescent="0.25">
      <c r="A200" s="29" t="s">
        <v>463</v>
      </c>
      <c r="B200" s="30" t="s">
        <v>131</v>
      </c>
      <c r="C200" s="31" t="s">
        <v>300</v>
      </c>
      <c r="D200" s="32">
        <v>0</v>
      </c>
      <c r="E200" s="32">
        <v>0</v>
      </c>
      <c r="F200" s="32">
        <v>0</v>
      </c>
      <c r="G200" s="32"/>
      <c r="H200" s="32"/>
      <c r="I200" s="32"/>
      <c r="J200" s="32"/>
      <c r="K200" s="32"/>
      <c r="L200" s="32"/>
      <c r="M200" s="32">
        <v>12.234</v>
      </c>
      <c r="N200" s="32"/>
      <c r="O200" s="32"/>
      <c r="P200" s="32"/>
      <c r="Q200" s="32"/>
      <c r="R200" s="32"/>
      <c r="S200" s="32"/>
      <c r="T200" s="32"/>
      <c r="U200" s="32"/>
      <c r="V200" s="32"/>
      <c r="W200" s="28" t="s">
        <v>160</v>
      </c>
    </row>
    <row r="201" spans="1:23" x14ac:dyDescent="0.25">
      <c r="A201" s="29" t="s">
        <v>13</v>
      </c>
      <c r="B201" s="30" t="s">
        <v>256</v>
      </c>
      <c r="C201" s="31" t="s">
        <v>300</v>
      </c>
      <c r="D201" s="32">
        <f>SUM(D202:D207)</f>
        <v>318</v>
      </c>
      <c r="E201" s="32">
        <f t="shared" ref="E201:K201" si="18">SUM(E202:E207)</f>
        <v>0</v>
      </c>
      <c r="F201" s="32">
        <f t="shared" si="18"/>
        <v>318</v>
      </c>
      <c r="G201" s="32">
        <f t="shared" si="18"/>
        <v>0</v>
      </c>
      <c r="H201" s="32">
        <f t="shared" si="18"/>
        <v>0</v>
      </c>
      <c r="I201" s="32">
        <f t="shared" si="18"/>
        <v>64</v>
      </c>
      <c r="J201" s="32">
        <f t="shared" si="18"/>
        <v>0</v>
      </c>
      <c r="K201" s="32">
        <f t="shared" si="18"/>
        <v>0</v>
      </c>
      <c r="L201" s="32">
        <v>0</v>
      </c>
      <c r="M201" s="32">
        <v>7.0259999999999998</v>
      </c>
      <c r="N201" s="32">
        <v>0</v>
      </c>
      <c r="O201" s="32">
        <v>0</v>
      </c>
      <c r="P201" s="32">
        <v>1.87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28" t="s">
        <v>160</v>
      </c>
    </row>
    <row r="202" spans="1:23" ht="36.75" x14ac:dyDescent="0.25">
      <c r="A202" s="29" t="s">
        <v>51</v>
      </c>
      <c r="B202" s="30" t="s">
        <v>144</v>
      </c>
      <c r="C202" s="31" t="s">
        <v>300</v>
      </c>
      <c r="D202" s="32">
        <v>100</v>
      </c>
      <c r="E202" s="32">
        <v>0</v>
      </c>
      <c r="F202" s="32">
        <v>100</v>
      </c>
      <c r="G202" s="32"/>
      <c r="H202" s="32"/>
      <c r="I202" s="32">
        <v>20</v>
      </c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28" t="s">
        <v>160</v>
      </c>
    </row>
    <row r="203" spans="1:23" ht="36.75" x14ac:dyDescent="0.25">
      <c r="A203" s="29" t="s">
        <v>52</v>
      </c>
      <c r="B203" s="30" t="s">
        <v>143</v>
      </c>
      <c r="C203" s="31" t="s">
        <v>300</v>
      </c>
      <c r="D203" s="32">
        <v>100</v>
      </c>
      <c r="E203" s="32">
        <v>0</v>
      </c>
      <c r="F203" s="32">
        <v>100</v>
      </c>
      <c r="G203" s="32"/>
      <c r="H203" s="32"/>
      <c r="I203" s="32">
        <v>20</v>
      </c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28" t="s">
        <v>160</v>
      </c>
    </row>
    <row r="204" spans="1:23" ht="36.75" x14ac:dyDescent="0.25">
      <c r="A204" s="29" t="s">
        <v>53</v>
      </c>
      <c r="B204" s="30" t="s">
        <v>145</v>
      </c>
      <c r="C204" s="31" t="s">
        <v>300</v>
      </c>
      <c r="D204" s="32">
        <v>58</v>
      </c>
      <c r="E204" s="32">
        <v>0</v>
      </c>
      <c r="F204" s="32">
        <v>58</v>
      </c>
      <c r="G204" s="32"/>
      <c r="H204" s="32"/>
      <c r="I204" s="32">
        <v>6</v>
      </c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28" t="s">
        <v>160</v>
      </c>
    </row>
    <row r="205" spans="1:23" x14ac:dyDescent="0.25">
      <c r="A205" s="29" t="s">
        <v>54</v>
      </c>
      <c r="B205" s="30" t="s">
        <v>437</v>
      </c>
      <c r="C205" s="31" t="s">
        <v>300</v>
      </c>
      <c r="D205" s="32">
        <v>0</v>
      </c>
      <c r="E205" s="32">
        <v>0</v>
      </c>
      <c r="F205" s="32">
        <v>0</v>
      </c>
      <c r="G205" s="32"/>
      <c r="H205" s="32"/>
      <c r="I205" s="32"/>
      <c r="J205" s="32"/>
      <c r="K205" s="32"/>
      <c r="L205" s="32"/>
      <c r="M205" s="32">
        <v>7.0039999999999996</v>
      </c>
      <c r="N205" s="32"/>
      <c r="O205" s="32"/>
      <c r="P205" s="32">
        <v>1.87</v>
      </c>
      <c r="Q205" s="32"/>
      <c r="R205" s="32"/>
      <c r="S205" s="32"/>
      <c r="T205" s="32"/>
      <c r="U205" s="32"/>
      <c r="V205" s="32"/>
      <c r="W205" s="28" t="s">
        <v>160</v>
      </c>
    </row>
    <row r="206" spans="1:23" x14ac:dyDescent="0.25">
      <c r="A206" s="29" t="s">
        <v>464</v>
      </c>
      <c r="B206" s="30" t="s">
        <v>146</v>
      </c>
      <c r="C206" s="31" t="s">
        <v>300</v>
      </c>
      <c r="D206" s="32">
        <v>60</v>
      </c>
      <c r="E206" s="32">
        <v>0</v>
      </c>
      <c r="F206" s="32">
        <v>60</v>
      </c>
      <c r="G206" s="32"/>
      <c r="H206" s="32"/>
      <c r="I206" s="32">
        <v>18</v>
      </c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28" t="s">
        <v>160</v>
      </c>
    </row>
    <row r="207" spans="1:23" ht="24.75" x14ac:dyDescent="0.25">
      <c r="A207" s="29" t="s">
        <v>465</v>
      </c>
      <c r="B207" s="30" t="s">
        <v>466</v>
      </c>
      <c r="C207" s="31" t="s">
        <v>300</v>
      </c>
      <c r="D207" s="32">
        <v>0</v>
      </c>
      <c r="E207" s="32">
        <v>0</v>
      </c>
      <c r="F207" s="32"/>
      <c r="G207" s="32"/>
      <c r="H207" s="32"/>
      <c r="I207" s="32"/>
      <c r="J207" s="32"/>
      <c r="K207" s="32"/>
      <c r="L207" s="32"/>
      <c r="M207" s="32">
        <v>2.1999999999999999E-2</v>
      </c>
      <c r="N207" s="32"/>
      <c r="O207" s="32"/>
      <c r="P207" s="32"/>
      <c r="Q207" s="32"/>
      <c r="R207" s="32"/>
      <c r="S207" s="32"/>
      <c r="T207" s="32"/>
      <c r="U207" s="32"/>
      <c r="V207" s="32"/>
      <c r="W207" s="28" t="s">
        <v>160</v>
      </c>
    </row>
    <row r="208" spans="1:23" ht="24.75" x14ac:dyDescent="0.25">
      <c r="A208" s="29" t="s">
        <v>467</v>
      </c>
      <c r="B208" s="30" t="s">
        <v>468</v>
      </c>
      <c r="C208" s="31"/>
      <c r="D208" s="32">
        <f>D209+D256</f>
        <v>0</v>
      </c>
      <c r="E208" s="32">
        <f t="shared" ref="E208:K208" si="19">E209+E256</f>
        <v>0</v>
      </c>
      <c r="F208" s="32">
        <f t="shared" si="19"/>
        <v>472.9</v>
      </c>
      <c r="G208" s="32">
        <f t="shared" si="19"/>
        <v>1</v>
      </c>
      <c r="H208" s="32">
        <f t="shared" si="19"/>
        <v>0</v>
      </c>
      <c r="I208" s="32">
        <f t="shared" si="19"/>
        <v>31</v>
      </c>
      <c r="J208" s="32">
        <f t="shared" si="19"/>
        <v>0</v>
      </c>
      <c r="K208" s="32">
        <f t="shared" si="19"/>
        <v>0</v>
      </c>
      <c r="L208" s="32">
        <v>0</v>
      </c>
      <c r="M208" s="32">
        <v>146.13200000000001</v>
      </c>
      <c r="N208" s="32">
        <v>1.335</v>
      </c>
      <c r="O208" s="32">
        <v>0</v>
      </c>
      <c r="P208" s="32">
        <v>63.022999999999996</v>
      </c>
      <c r="Q208" s="32">
        <v>0</v>
      </c>
      <c r="R208" s="32">
        <v>0</v>
      </c>
      <c r="S208" s="32">
        <v>0</v>
      </c>
      <c r="T208" s="32">
        <v>0</v>
      </c>
      <c r="U208" s="32">
        <v>146.13200000000001</v>
      </c>
      <c r="V208" s="32">
        <v>62</v>
      </c>
      <c r="W208" s="28" t="s">
        <v>160</v>
      </c>
    </row>
    <row r="209" spans="1:23" x14ac:dyDescent="0.25">
      <c r="A209" s="29" t="s">
        <v>14</v>
      </c>
      <c r="B209" s="30" t="s">
        <v>299</v>
      </c>
      <c r="C209" s="31"/>
      <c r="D209" s="32">
        <f>SUM(D210:D255)</f>
        <v>0</v>
      </c>
      <c r="E209" s="32">
        <f t="shared" ref="E209:K209" si="20">SUM(E210:E255)</f>
        <v>0</v>
      </c>
      <c r="F209" s="32">
        <f t="shared" si="20"/>
        <v>223.9</v>
      </c>
      <c r="G209" s="32">
        <f t="shared" si="20"/>
        <v>0</v>
      </c>
      <c r="H209" s="32">
        <f t="shared" si="20"/>
        <v>0</v>
      </c>
      <c r="I209" s="32">
        <f t="shared" si="20"/>
        <v>0</v>
      </c>
      <c r="J209" s="32">
        <f t="shared" si="20"/>
        <v>0</v>
      </c>
      <c r="K209" s="32">
        <f t="shared" si="20"/>
        <v>0</v>
      </c>
      <c r="L209" s="32">
        <v>0</v>
      </c>
      <c r="M209" s="32">
        <v>145.602</v>
      </c>
      <c r="N209" s="32">
        <v>1.335</v>
      </c>
      <c r="O209" s="32">
        <v>0</v>
      </c>
      <c r="P209" s="32">
        <v>63.022999999999996</v>
      </c>
      <c r="Q209" s="32">
        <v>0</v>
      </c>
      <c r="R209" s="32">
        <v>0</v>
      </c>
      <c r="S209" s="32">
        <v>0</v>
      </c>
      <c r="T209" s="32">
        <v>0</v>
      </c>
      <c r="U209" s="32">
        <v>145.602</v>
      </c>
      <c r="V209" s="32">
        <v>46</v>
      </c>
      <c r="W209" s="28" t="s">
        <v>160</v>
      </c>
    </row>
    <row r="210" spans="1:23" ht="24.75" x14ac:dyDescent="0.25">
      <c r="A210" s="29" t="s">
        <v>55</v>
      </c>
      <c r="B210" s="30" t="s">
        <v>469</v>
      </c>
      <c r="C210" s="31" t="s">
        <v>167</v>
      </c>
      <c r="D210" s="32">
        <f>AO210</f>
        <v>0</v>
      </c>
      <c r="E210" s="32"/>
      <c r="F210" s="32"/>
      <c r="G210" s="32"/>
      <c r="H210" s="32"/>
      <c r="I210" s="32"/>
      <c r="J210" s="32"/>
      <c r="K210" s="32"/>
      <c r="L210" s="32"/>
      <c r="M210" s="32">
        <v>0</v>
      </c>
      <c r="N210" s="32">
        <v>0</v>
      </c>
      <c r="O210" s="32"/>
      <c r="P210" s="32">
        <v>0</v>
      </c>
      <c r="Q210" s="32"/>
      <c r="R210" s="32"/>
      <c r="S210" s="32"/>
      <c r="T210" s="32"/>
      <c r="U210" s="32">
        <v>0</v>
      </c>
      <c r="V210" s="32">
        <v>1</v>
      </c>
      <c r="W210" s="28" t="s">
        <v>160</v>
      </c>
    </row>
    <row r="211" spans="1:23" ht="24.75" x14ac:dyDescent="0.25">
      <c r="A211" s="29" t="s">
        <v>56</v>
      </c>
      <c r="B211" s="30" t="s">
        <v>470</v>
      </c>
      <c r="C211" s="31" t="s">
        <v>167</v>
      </c>
      <c r="D211" s="32">
        <f t="shared" ref="D211:D271" si="21">AO211</f>
        <v>0</v>
      </c>
      <c r="E211" s="32"/>
      <c r="F211" s="32"/>
      <c r="G211" s="32"/>
      <c r="H211" s="32"/>
      <c r="I211" s="32"/>
      <c r="J211" s="32"/>
      <c r="K211" s="32"/>
      <c r="L211" s="32"/>
      <c r="M211" s="32">
        <v>3.59</v>
      </c>
      <c r="N211" s="32">
        <v>0</v>
      </c>
      <c r="O211" s="32"/>
      <c r="P211" s="32">
        <v>0</v>
      </c>
      <c r="Q211" s="32"/>
      <c r="R211" s="32"/>
      <c r="S211" s="32"/>
      <c r="T211" s="32"/>
      <c r="U211" s="32">
        <v>3.59</v>
      </c>
      <c r="V211" s="32">
        <v>1</v>
      </c>
      <c r="W211" s="28" t="s">
        <v>160</v>
      </c>
    </row>
    <row r="212" spans="1:23" ht="24.75" x14ac:dyDescent="0.25">
      <c r="A212" s="29" t="s">
        <v>57</v>
      </c>
      <c r="B212" s="30" t="s">
        <v>471</v>
      </c>
      <c r="C212" s="31" t="s">
        <v>167</v>
      </c>
      <c r="D212" s="32">
        <f>AO212</f>
        <v>0</v>
      </c>
      <c r="E212" s="32"/>
      <c r="F212" s="32">
        <v>15</v>
      </c>
      <c r="G212" s="32"/>
      <c r="H212" s="32"/>
      <c r="I212" s="32"/>
      <c r="J212" s="32"/>
      <c r="K212" s="32"/>
      <c r="L212" s="32"/>
      <c r="M212" s="32">
        <v>20.327999999999999</v>
      </c>
      <c r="N212" s="32">
        <v>0</v>
      </c>
      <c r="O212" s="32"/>
      <c r="P212" s="32">
        <v>0</v>
      </c>
      <c r="Q212" s="32"/>
      <c r="R212" s="32"/>
      <c r="S212" s="32"/>
      <c r="T212" s="32"/>
      <c r="U212" s="32">
        <v>20.327999999999999</v>
      </c>
      <c r="V212" s="32">
        <v>1</v>
      </c>
      <c r="W212" s="28" t="s">
        <v>160</v>
      </c>
    </row>
    <row r="213" spans="1:23" x14ac:dyDescent="0.25">
      <c r="A213" s="29" t="s">
        <v>472</v>
      </c>
      <c r="B213" s="30" t="s">
        <v>109</v>
      </c>
      <c r="C213" s="31" t="s">
        <v>167</v>
      </c>
      <c r="D213" s="32">
        <f t="shared" si="21"/>
        <v>0</v>
      </c>
      <c r="E213" s="32"/>
      <c r="F213" s="32">
        <v>64</v>
      </c>
      <c r="G213" s="32"/>
      <c r="H213" s="32"/>
      <c r="I213" s="32"/>
      <c r="J213" s="32"/>
      <c r="K213" s="32"/>
      <c r="L213" s="32"/>
      <c r="M213" s="32">
        <v>2.57</v>
      </c>
      <c r="N213" s="32">
        <v>0</v>
      </c>
      <c r="O213" s="32"/>
      <c r="P213" s="32">
        <v>0</v>
      </c>
      <c r="Q213" s="32"/>
      <c r="R213" s="32"/>
      <c r="S213" s="32"/>
      <c r="T213" s="32"/>
      <c r="U213" s="32">
        <v>2.57</v>
      </c>
      <c r="V213" s="32">
        <v>1</v>
      </c>
      <c r="W213" s="28" t="s">
        <v>160</v>
      </c>
    </row>
    <row r="214" spans="1:23" x14ac:dyDescent="0.25">
      <c r="A214" s="29" t="s">
        <v>473</v>
      </c>
      <c r="B214" s="30" t="s">
        <v>474</v>
      </c>
      <c r="C214" s="31" t="s">
        <v>167</v>
      </c>
      <c r="D214" s="32">
        <f t="shared" si="21"/>
        <v>0</v>
      </c>
      <c r="E214" s="32"/>
      <c r="F214" s="32"/>
      <c r="G214" s="32"/>
      <c r="H214" s="32"/>
      <c r="I214" s="32"/>
      <c r="J214" s="32"/>
      <c r="K214" s="32"/>
      <c r="L214" s="32"/>
      <c r="M214" s="32">
        <v>0</v>
      </c>
      <c r="N214" s="32">
        <v>0</v>
      </c>
      <c r="O214" s="32"/>
      <c r="P214" s="32">
        <v>0</v>
      </c>
      <c r="Q214" s="32"/>
      <c r="R214" s="32"/>
      <c r="S214" s="32"/>
      <c r="T214" s="32"/>
      <c r="U214" s="32">
        <v>0</v>
      </c>
      <c r="V214" s="32">
        <v>1</v>
      </c>
      <c r="W214" s="28" t="s">
        <v>160</v>
      </c>
    </row>
    <row r="215" spans="1:23" ht="48.75" x14ac:dyDescent="0.25">
      <c r="A215" s="29" t="s">
        <v>475</v>
      </c>
      <c r="B215" s="30" t="s">
        <v>476</v>
      </c>
      <c r="C215" s="31" t="s">
        <v>167</v>
      </c>
      <c r="D215" s="32">
        <f t="shared" si="21"/>
        <v>0</v>
      </c>
      <c r="E215" s="32"/>
      <c r="F215" s="32"/>
      <c r="G215" s="32"/>
      <c r="H215" s="32"/>
      <c r="I215" s="32"/>
      <c r="J215" s="32"/>
      <c r="K215" s="32"/>
      <c r="L215" s="32"/>
      <c r="M215" s="32">
        <v>0</v>
      </c>
      <c r="N215" s="32">
        <v>0</v>
      </c>
      <c r="O215" s="32"/>
      <c r="P215" s="32">
        <v>0</v>
      </c>
      <c r="Q215" s="32"/>
      <c r="R215" s="32"/>
      <c r="S215" s="32"/>
      <c r="T215" s="32"/>
      <c r="U215" s="32">
        <v>0</v>
      </c>
      <c r="V215" s="32">
        <v>1</v>
      </c>
      <c r="W215" s="28" t="s">
        <v>160</v>
      </c>
    </row>
    <row r="216" spans="1:23" ht="48.75" x14ac:dyDescent="0.25">
      <c r="A216" s="29" t="s">
        <v>477</v>
      </c>
      <c r="B216" s="30" t="s">
        <v>111</v>
      </c>
      <c r="C216" s="31" t="s">
        <v>167</v>
      </c>
      <c r="D216" s="32">
        <f t="shared" si="21"/>
        <v>0</v>
      </c>
      <c r="E216" s="32"/>
      <c r="F216" s="32"/>
      <c r="G216" s="32"/>
      <c r="H216" s="32"/>
      <c r="I216" s="32"/>
      <c r="J216" s="32"/>
      <c r="K216" s="32"/>
      <c r="L216" s="32"/>
      <c r="M216" s="32">
        <v>3.7839999999999998</v>
      </c>
      <c r="N216" s="32">
        <v>0</v>
      </c>
      <c r="O216" s="32"/>
      <c r="P216" s="32">
        <v>0</v>
      </c>
      <c r="Q216" s="32"/>
      <c r="R216" s="32"/>
      <c r="S216" s="32"/>
      <c r="T216" s="32"/>
      <c r="U216" s="32">
        <v>3.7839999999999998</v>
      </c>
      <c r="V216" s="32">
        <v>1</v>
      </c>
      <c r="W216" s="28" t="s">
        <v>160</v>
      </c>
    </row>
    <row r="217" spans="1:23" x14ac:dyDescent="0.25">
      <c r="A217" s="29" t="s">
        <v>478</v>
      </c>
      <c r="B217" s="30" t="s">
        <v>114</v>
      </c>
      <c r="C217" s="31" t="s">
        <v>167</v>
      </c>
      <c r="D217" s="32">
        <f t="shared" si="21"/>
        <v>0</v>
      </c>
      <c r="E217" s="32"/>
      <c r="F217" s="32">
        <v>33</v>
      </c>
      <c r="G217" s="32"/>
      <c r="H217" s="32"/>
      <c r="I217" s="32"/>
      <c r="J217" s="32"/>
      <c r="K217" s="32"/>
      <c r="L217" s="32"/>
      <c r="M217" s="32">
        <v>14.044</v>
      </c>
      <c r="N217" s="32">
        <v>0</v>
      </c>
      <c r="O217" s="32"/>
      <c r="P217" s="32">
        <v>12.8</v>
      </c>
      <c r="Q217" s="32"/>
      <c r="R217" s="32"/>
      <c r="S217" s="32"/>
      <c r="T217" s="32"/>
      <c r="U217" s="32">
        <v>14.044</v>
      </c>
      <c r="V217" s="32">
        <v>1</v>
      </c>
      <c r="W217" s="28" t="s">
        <v>160</v>
      </c>
    </row>
    <row r="218" spans="1:23" ht="36.75" x14ac:dyDescent="0.25">
      <c r="A218" s="29" t="s">
        <v>479</v>
      </c>
      <c r="B218" s="30" t="s">
        <v>480</v>
      </c>
      <c r="C218" s="31" t="s">
        <v>167</v>
      </c>
      <c r="D218" s="32">
        <f t="shared" si="21"/>
        <v>0</v>
      </c>
      <c r="E218" s="32"/>
      <c r="F218" s="32">
        <v>70</v>
      </c>
      <c r="G218" s="32"/>
      <c r="H218" s="32"/>
      <c r="I218" s="32"/>
      <c r="J218" s="32"/>
      <c r="K218" s="32"/>
      <c r="L218" s="32"/>
      <c r="M218" s="32">
        <v>19.05</v>
      </c>
      <c r="N218" s="32">
        <v>0</v>
      </c>
      <c r="O218" s="32"/>
      <c r="P218" s="32">
        <v>0</v>
      </c>
      <c r="Q218" s="32"/>
      <c r="R218" s="32"/>
      <c r="S218" s="32"/>
      <c r="T218" s="32"/>
      <c r="U218" s="32">
        <v>19.05</v>
      </c>
      <c r="V218" s="32">
        <v>1</v>
      </c>
      <c r="W218" s="28" t="s">
        <v>160</v>
      </c>
    </row>
    <row r="219" spans="1:23" ht="36.75" x14ac:dyDescent="0.25">
      <c r="A219" s="29" t="s">
        <v>481</v>
      </c>
      <c r="B219" s="30" t="s">
        <v>482</v>
      </c>
      <c r="C219" s="31" t="s">
        <v>167</v>
      </c>
      <c r="D219" s="32">
        <f t="shared" si="21"/>
        <v>0</v>
      </c>
      <c r="E219" s="32"/>
      <c r="F219" s="32"/>
      <c r="G219" s="32"/>
      <c r="H219" s="32"/>
      <c r="I219" s="32"/>
      <c r="J219" s="32"/>
      <c r="K219" s="32"/>
      <c r="L219" s="32"/>
      <c r="M219" s="32">
        <v>5.0199999999999996</v>
      </c>
      <c r="N219" s="32">
        <v>0</v>
      </c>
      <c r="O219" s="32"/>
      <c r="P219" s="32">
        <v>0</v>
      </c>
      <c r="Q219" s="32"/>
      <c r="R219" s="32"/>
      <c r="S219" s="32"/>
      <c r="T219" s="32"/>
      <c r="U219" s="32">
        <v>5.0199999999999996</v>
      </c>
      <c r="V219" s="32">
        <v>1</v>
      </c>
      <c r="W219" s="28" t="s">
        <v>160</v>
      </c>
    </row>
    <row r="220" spans="1:23" ht="36.75" x14ac:dyDescent="0.25">
      <c r="A220" s="29" t="s">
        <v>483</v>
      </c>
      <c r="B220" s="30" t="s">
        <v>484</v>
      </c>
      <c r="C220" s="31" t="s">
        <v>167</v>
      </c>
      <c r="D220" s="32">
        <f t="shared" si="21"/>
        <v>0</v>
      </c>
      <c r="E220" s="32"/>
      <c r="F220" s="32"/>
      <c r="G220" s="32"/>
      <c r="H220" s="32"/>
      <c r="I220" s="32"/>
      <c r="J220" s="32"/>
      <c r="K220" s="32"/>
      <c r="L220" s="32"/>
      <c r="M220" s="32">
        <v>0</v>
      </c>
      <c r="N220" s="32">
        <v>0</v>
      </c>
      <c r="O220" s="32"/>
      <c r="P220" s="32">
        <v>0</v>
      </c>
      <c r="Q220" s="32"/>
      <c r="R220" s="32"/>
      <c r="S220" s="32"/>
      <c r="T220" s="32"/>
      <c r="U220" s="32">
        <v>0</v>
      </c>
      <c r="V220" s="32">
        <v>1</v>
      </c>
      <c r="W220" s="28" t="s">
        <v>160</v>
      </c>
    </row>
    <row r="221" spans="1:23" ht="48.75" x14ac:dyDescent="0.25">
      <c r="A221" s="29" t="s">
        <v>485</v>
      </c>
      <c r="B221" s="30" t="s">
        <v>486</v>
      </c>
      <c r="C221" s="31" t="s">
        <v>167</v>
      </c>
      <c r="D221" s="32">
        <f t="shared" si="21"/>
        <v>0</v>
      </c>
      <c r="E221" s="32"/>
      <c r="F221" s="32"/>
      <c r="G221" s="32"/>
      <c r="H221" s="32"/>
      <c r="I221" s="32"/>
      <c r="J221" s="32"/>
      <c r="K221" s="32"/>
      <c r="L221" s="32"/>
      <c r="M221" s="32">
        <v>0</v>
      </c>
      <c r="N221" s="32">
        <v>0</v>
      </c>
      <c r="O221" s="32"/>
      <c r="P221" s="32">
        <v>0</v>
      </c>
      <c r="Q221" s="32"/>
      <c r="R221" s="32"/>
      <c r="S221" s="32"/>
      <c r="T221" s="32"/>
      <c r="U221" s="32">
        <v>0</v>
      </c>
      <c r="V221" s="32">
        <v>1</v>
      </c>
      <c r="W221" s="28" t="s">
        <v>160</v>
      </c>
    </row>
    <row r="222" spans="1:23" x14ac:dyDescent="0.25">
      <c r="A222" s="29" t="s">
        <v>487</v>
      </c>
      <c r="B222" s="30" t="s">
        <v>488</v>
      </c>
      <c r="C222" s="31" t="s">
        <v>167</v>
      </c>
      <c r="D222" s="32">
        <f t="shared" si="21"/>
        <v>0</v>
      </c>
      <c r="E222" s="32"/>
      <c r="F222" s="32"/>
      <c r="G222" s="32"/>
      <c r="H222" s="32"/>
      <c r="I222" s="32"/>
      <c r="J222" s="32"/>
      <c r="K222" s="32"/>
      <c r="L222" s="32"/>
      <c r="M222" s="32">
        <v>0</v>
      </c>
      <c r="N222" s="32">
        <v>0</v>
      </c>
      <c r="O222" s="32"/>
      <c r="P222" s="32">
        <v>0</v>
      </c>
      <c r="Q222" s="32"/>
      <c r="R222" s="32"/>
      <c r="S222" s="32"/>
      <c r="T222" s="32"/>
      <c r="U222" s="32">
        <v>0</v>
      </c>
      <c r="V222" s="32">
        <v>1</v>
      </c>
      <c r="W222" s="28" t="s">
        <v>160</v>
      </c>
    </row>
    <row r="223" spans="1:23" ht="24.75" x14ac:dyDescent="0.25">
      <c r="A223" s="29" t="s">
        <v>489</v>
      </c>
      <c r="B223" s="30" t="s">
        <v>112</v>
      </c>
      <c r="C223" s="31" t="s">
        <v>167</v>
      </c>
      <c r="D223" s="32">
        <f t="shared" si="21"/>
        <v>0</v>
      </c>
      <c r="E223" s="32"/>
      <c r="F223" s="32"/>
      <c r="G223" s="32"/>
      <c r="H223" s="32"/>
      <c r="I223" s="32"/>
      <c r="J223" s="32"/>
      <c r="K223" s="32"/>
      <c r="L223" s="32"/>
      <c r="M223" s="32">
        <v>0</v>
      </c>
      <c r="N223" s="32">
        <v>0</v>
      </c>
      <c r="O223" s="32"/>
      <c r="P223" s="32">
        <v>0</v>
      </c>
      <c r="Q223" s="32"/>
      <c r="R223" s="32"/>
      <c r="S223" s="32"/>
      <c r="T223" s="32"/>
      <c r="U223" s="32">
        <v>0</v>
      </c>
      <c r="V223" s="32">
        <v>1</v>
      </c>
      <c r="W223" s="28" t="s">
        <v>160</v>
      </c>
    </row>
    <row r="224" spans="1:23" ht="24.75" x14ac:dyDescent="0.25">
      <c r="A224" s="29" t="s">
        <v>490</v>
      </c>
      <c r="B224" s="30" t="s">
        <v>491</v>
      </c>
      <c r="C224" s="31" t="s">
        <v>167</v>
      </c>
      <c r="D224" s="32">
        <f t="shared" si="21"/>
        <v>0</v>
      </c>
      <c r="E224" s="32"/>
      <c r="F224" s="32"/>
      <c r="G224" s="32"/>
      <c r="H224" s="32"/>
      <c r="I224" s="32"/>
      <c r="J224" s="32"/>
      <c r="K224" s="32"/>
      <c r="L224" s="32"/>
      <c r="M224" s="32">
        <v>4.5129999999999999</v>
      </c>
      <c r="N224" s="32">
        <v>0</v>
      </c>
      <c r="O224" s="32"/>
      <c r="P224" s="32">
        <v>0</v>
      </c>
      <c r="Q224" s="32"/>
      <c r="R224" s="32"/>
      <c r="S224" s="32"/>
      <c r="T224" s="32"/>
      <c r="U224" s="32">
        <v>4.5129999999999999</v>
      </c>
      <c r="V224" s="32">
        <v>1</v>
      </c>
      <c r="W224" s="28" t="s">
        <v>160</v>
      </c>
    </row>
    <row r="225" spans="1:23" ht="36.75" x14ac:dyDescent="0.25">
      <c r="A225" s="29" t="s">
        <v>492</v>
      </c>
      <c r="B225" s="30" t="s">
        <v>113</v>
      </c>
      <c r="C225" s="31" t="s">
        <v>167</v>
      </c>
      <c r="D225" s="32">
        <f t="shared" si="21"/>
        <v>0</v>
      </c>
      <c r="E225" s="32"/>
      <c r="F225" s="32"/>
      <c r="G225" s="32"/>
      <c r="H225" s="32"/>
      <c r="I225" s="32"/>
      <c r="J225" s="32"/>
      <c r="K225" s="32"/>
      <c r="L225" s="32"/>
      <c r="M225" s="32">
        <v>0</v>
      </c>
      <c r="N225" s="32">
        <v>0</v>
      </c>
      <c r="O225" s="32"/>
      <c r="P225" s="32">
        <v>0</v>
      </c>
      <c r="Q225" s="32"/>
      <c r="R225" s="32"/>
      <c r="S225" s="32"/>
      <c r="T225" s="32"/>
      <c r="U225" s="32">
        <v>0</v>
      </c>
      <c r="V225" s="32">
        <v>1</v>
      </c>
      <c r="W225" s="28" t="s">
        <v>160</v>
      </c>
    </row>
    <row r="226" spans="1:23" ht="36.75" x14ac:dyDescent="0.25">
      <c r="A226" s="29" t="s">
        <v>493</v>
      </c>
      <c r="B226" s="30" t="s">
        <v>115</v>
      </c>
      <c r="C226" s="31" t="s">
        <v>167</v>
      </c>
      <c r="D226" s="32">
        <f t="shared" si="21"/>
        <v>0</v>
      </c>
      <c r="E226" s="32"/>
      <c r="F226" s="32"/>
      <c r="G226" s="32"/>
      <c r="H226" s="32"/>
      <c r="I226" s="32"/>
      <c r="J226" s="32"/>
      <c r="K226" s="32"/>
      <c r="L226" s="32"/>
      <c r="M226" s="32">
        <v>0</v>
      </c>
      <c r="N226" s="32">
        <v>0</v>
      </c>
      <c r="O226" s="32"/>
      <c r="P226" s="32">
        <v>0</v>
      </c>
      <c r="Q226" s="32"/>
      <c r="R226" s="32"/>
      <c r="S226" s="32"/>
      <c r="T226" s="32"/>
      <c r="U226" s="32">
        <v>0</v>
      </c>
      <c r="V226" s="32">
        <v>1</v>
      </c>
      <c r="W226" s="28" t="s">
        <v>160</v>
      </c>
    </row>
    <row r="227" spans="1:23" ht="24.75" x14ac:dyDescent="0.25">
      <c r="A227" s="29" t="s">
        <v>494</v>
      </c>
      <c r="B227" s="30" t="s">
        <v>116</v>
      </c>
      <c r="C227" s="31" t="s">
        <v>167</v>
      </c>
      <c r="D227" s="32">
        <f t="shared" si="21"/>
        <v>0</v>
      </c>
      <c r="E227" s="32"/>
      <c r="F227" s="32"/>
      <c r="G227" s="32"/>
      <c r="H227" s="32"/>
      <c r="I227" s="32"/>
      <c r="J227" s="32"/>
      <c r="K227" s="32"/>
      <c r="L227" s="32"/>
      <c r="M227" s="32">
        <v>2.04</v>
      </c>
      <c r="N227" s="32">
        <v>0</v>
      </c>
      <c r="O227" s="32"/>
      <c r="P227" s="32">
        <v>0</v>
      </c>
      <c r="Q227" s="32"/>
      <c r="R227" s="32"/>
      <c r="S227" s="32"/>
      <c r="T227" s="32"/>
      <c r="U227" s="32">
        <v>2.04</v>
      </c>
      <c r="V227" s="32">
        <v>1</v>
      </c>
      <c r="W227" s="28" t="s">
        <v>160</v>
      </c>
    </row>
    <row r="228" spans="1:23" ht="24.75" x14ac:dyDescent="0.25">
      <c r="A228" s="29" t="s">
        <v>495</v>
      </c>
      <c r="B228" s="30" t="s">
        <v>123</v>
      </c>
      <c r="C228" s="31" t="s">
        <v>167</v>
      </c>
      <c r="D228" s="32">
        <f t="shared" si="21"/>
        <v>0</v>
      </c>
      <c r="E228" s="32"/>
      <c r="F228" s="32"/>
      <c r="G228" s="32"/>
      <c r="H228" s="32"/>
      <c r="I228" s="32"/>
      <c r="J228" s="32"/>
      <c r="K228" s="32"/>
      <c r="L228" s="32"/>
      <c r="M228" s="32">
        <v>0.09</v>
      </c>
      <c r="N228" s="32">
        <v>0</v>
      </c>
      <c r="O228" s="32"/>
      <c r="P228" s="32">
        <v>0</v>
      </c>
      <c r="Q228" s="32"/>
      <c r="R228" s="32"/>
      <c r="S228" s="32"/>
      <c r="T228" s="32"/>
      <c r="U228" s="32">
        <v>0.09</v>
      </c>
      <c r="V228" s="32">
        <v>1</v>
      </c>
      <c r="W228" s="28" t="s">
        <v>160</v>
      </c>
    </row>
    <row r="229" spans="1:23" ht="36.75" x14ac:dyDescent="0.25">
      <c r="A229" s="29" t="s">
        <v>496</v>
      </c>
      <c r="B229" s="30" t="s">
        <v>497</v>
      </c>
      <c r="C229" s="31" t="s">
        <v>167</v>
      </c>
      <c r="D229" s="32">
        <f t="shared" si="21"/>
        <v>0</v>
      </c>
      <c r="E229" s="32"/>
      <c r="F229" s="32"/>
      <c r="G229" s="32"/>
      <c r="H229" s="32"/>
      <c r="I229" s="32"/>
      <c r="J229" s="32"/>
      <c r="K229" s="32"/>
      <c r="L229" s="32"/>
      <c r="M229" s="32">
        <v>10.7</v>
      </c>
      <c r="N229" s="32">
        <v>0.63</v>
      </c>
      <c r="O229" s="32"/>
      <c r="P229" s="32">
        <v>20.131999999999998</v>
      </c>
      <c r="Q229" s="32"/>
      <c r="R229" s="32"/>
      <c r="S229" s="32"/>
      <c r="T229" s="32"/>
      <c r="U229" s="32">
        <v>10.7</v>
      </c>
      <c r="V229" s="32">
        <v>1</v>
      </c>
      <c r="W229" s="28" t="s">
        <v>160</v>
      </c>
    </row>
    <row r="230" spans="1:23" ht="24.75" x14ac:dyDescent="0.25">
      <c r="A230" s="29" t="s">
        <v>498</v>
      </c>
      <c r="B230" s="30" t="s">
        <v>117</v>
      </c>
      <c r="C230" s="31" t="s">
        <v>167</v>
      </c>
      <c r="D230" s="32">
        <f t="shared" si="21"/>
        <v>0</v>
      </c>
      <c r="E230" s="32"/>
      <c r="F230" s="32"/>
      <c r="G230" s="32"/>
      <c r="H230" s="32"/>
      <c r="I230" s="32"/>
      <c r="J230" s="32"/>
      <c r="K230" s="32"/>
      <c r="L230" s="32"/>
      <c r="M230" s="32">
        <v>0</v>
      </c>
      <c r="N230" s="32">
        <v>0</v>
      </c>
      <c r="O230" s="32"/>
      <c r="P230" s="32">
        <v>0</v>
      </c>
      <c r="Q230" s="32"/>
      <c r="R230" s="32"/>
      <c r="S230" s="32"/>
      <c r="T230" s="32"/>
      <c r="U230" s="32">
        <v>0</v>
      </c>
      <c r="V230" s="32">
        <v>1</v>
      </c>
      <c r="W230" s="28" t="s">
        <v>160</v>
      </c>
    </row>
    <row r="231" spans="1:23" ht="24.75" x14ac:dyDescent="0.25">
      <c r="A231" s="29" t="s">
        <v>499</v>
      </c>
      <c r="B231" s="30" t="s">
        <v>118</v>
      </c>
      <c r="C231" s="31" t="s">
        <v>167</v>
      </c>
      <c r="D231" s="32">
        <f t="shared" si="21"/>
        <v>0</v>
      </c>
      <c r="E231" s="32"/>
      <c r="F231" s="32"/>
      <c r="G231" s="32"/>
      <c r="H231" s="32"/>
      <c r="I231" s="32"/>
      <c r="J231" s="32"/>
      <c r="K231" s="32"/>
      <c r="L231" s="32"/>
      <c r="M231" s="32">
        <v>0</v>
      </c>
      <c r="N231" s="32">
        <v>0</v>
      </c>
      <c r="O231" s="32"/>
      <c r="P231" s="32">
        <v>0</v>
      </c>
      <c r="Q231" s="32"/>
      <c r="R231" s="32"/>
      <c r="S231" s="32"/>
      <c r="T231" s="32"/>
      <c r="U231" s="32">
        <v>0</v>
      </c>
      <c r="V231" s="32">
        <v>1</v>
      </c>
      <c r="W231" s="28" t="s">
        <v>160</v>
      </c>
    </row>
    <row r="232" spans="1:23" x14ac:dyDescent="0.25">
      <c r="A232" s="29" t="s">
        <v>500</v>
      </c>
      <c r="B232" s="30" t="s">
        <v>501</v>
      </c>
      <c r="C232" s="31" t="s">
        <v>167</v>
      </c>
      <c r="D232" s="32">
        <f t="shared" si="21"/>
        <v>0</v>
      </c>
      <c r="E232" s="32"/>
      <c r="F232" s="32"/>
      <c r="G232" s="32"/>
      <c r="H232" s="32"/>
      <c r="I232" s="32"/>
      <c r="J232" s="32"/>
      <c r="K232" s="32"/>
      <c r="L232" s="32"/>
      <c r="M232" s="32">
        <v>14.422000000000001</v>
      </c>
      <c r="N232" s="32">
        <v>0.70500000000000007</v>
      </c>
      <c r="O232" s="32"/>
      <c r="P232" s="32">
        <v>11.370999999999999</v>
      </c>
      <c r="Q232" s="32"/>
      <c r="R232" s="32"/>
      <c r="S232" s="32"/>
      <c r="T232" s="32"/>
      <c r="U232" s="32">
        <v>14.422000000000001</v>
      </c>
      <c r="V232" s="32">
        <v>1</v>
      </c>
      <c r="W232" s="28" t="s">
        <v>160</v>
      </c>
    </row>
    <row r="233" spans="1:23" x14ac:dyDescent="0.25">
      <c r="A233" s="29" t="s">
        <v>502</v>
      </c>
      <c r="B233" s="30" t="s">
        <v>119</v>
      </c>
      <c r="C233" s="31" t="s">
        <v>167</v>
      </c>
      <c r="D233" s="32">
        <f t="shared" si="21"/>
        <v>0</v>
      </c>
      <c r="E233" s="32"/>
      <c r="F233" s="32"/>
      <c r="G233" s="32"/>
      <c r="H233" s="32"/>
      <c r="I233" s="32"/>
      <c r="J233" s="32"/>
      <c r="K233" s="32"/>
      <c r="L233" s="32"/>
      <c r="M233" s="32">
        <v>0</v>
      </c>
      <c r="N233" s="32">
        <v>0</v>
      </c>
      <c r="O233" s="32"/>
      <c r="P233" s="32">
        <v>0</v>
      </c>
      <c r="Q233" s="32"/>
      <c r="R233" s="32"/>
      <c r="S233" s="32"/>
      <c r="T233" s="32"/>
      <c r="U233" s="32">
        <v>0</v>
      </c>
      <c r="V233" s="32">
        <v>1</v>
      </c>
      <c r="W233" s="28" t="s">
        <v>160</v>
      </c>
    </row>
    <row r="234" spans="1:23" ht="24.75" x14ac:dyDescent="0.25">
      <c r="A234" s="29" t="s">
        <v>503</v>
      </c>
      <c r="B234" s="30" t="s">
        <v>504</v>
      </c>
      <c r="C234" s="31" t="s">
        <v>167</v>
      </c>
      <c r="D234" s="32">
        <f t="shared" si="21"/>
        <v>0</v>
      </c>
      <c r="E234" s="32"/>
      <c r="F234" s="32"/>
      <c r="G234" s="32"/>
      <c r="H234" s="32"/>
      <c r="I234" s="32"/>
      <c r="J234" s="32"/>
      <c r="K234" s="32"/>
      <c r="L234" s="32"/>
      <c r="M234" s="32">
        <v>13.023999999999999</v>
      </c>
      <c r="N234" s="32">
        <v>0</v>
      </c>
      <c r="O234" s="32"/>
      <c r="P234" s="32">
        <v>18.72</v>
      </c>
      <c r="Q234" s="32"/>
      <c r="R234" s="32"/>
      <c r="S234" s="32"/>
      <c r="T234" s="32"/>
      <c r="U234" s="32">
        <v>13.023999999999999</v>
      </c>
      <c r="V234" s="32">
        <v>1</v>
      </c>
      <c r="W234" s="28" t="s">
        <v>160</v>
      </c>
    </row>
    <row r="235" spans="1:23" ht="24.75" x14ac:dyDescent="0.25">
      <c r="A235" s="29" t="s">
        <v>505</v>
      </c>
      <c r="B235" s="30" t="s">
        <v>120</v>
      </c>
      <c r="C235" s="31" t="s">
        <v>167</v>
      </c>
      <c r="D235" s="32">
        <f t="shared" si="21"/>
        <v>0</v>
      </c>
      <c r="E235" s="32"/>
      <c r="F235" s="32"/>
      <c r="G235" s="32"/>
      <c r="H235" s="32"/>
      <c r="I235" s="32"/>
      <c r="J235" s="32"/>
      <c r="K235" s="32"/>
      <c r="L235" s="32"/>
      <c r="M235" s="32">
        <v>0</v>
      </c>
      <c r="N235" s="32">
        <v>0</v>
      </c>
      <c r="O235" s="32"/>
      <c r="P235" s="32">
        <v>0</v>
      </c>
      <c r="Q235" s="32"/>
      <c r="R235" s="32"/>
      <c r="S235" s="32"/>
      <c r="T235" s="32"/>
      <c r="U235" s="32">
        <v>0</v>
      </c>
      <c r="V235" s="32">
        <v>1</v>
      </c>
      <c r="W235" s="28" t="s">
        <v>160</v>
      </c>
    </row>
    <row r="236" spans="1:23" ht="24.75" x14ac:dyDescent="0.25">
      <c r="A236" s="29" t="s">
        <v>506</v>
      </c>
      <c r="B236" s="30" t="s">
        <v>507</v>
      </c>
      <c r="C236" s="31" t="s">
        <v>167</v>
      </c>
      <c r="D236" s="32">
        <f t="shared" si="21"/>
        <v>0</v>
      </c>
      <c r="E236" s="32"/>
      <c r="F236" s="32"/>
      <c r="G236" s="32"/>
      <c r="H236" s="32"/>
      <c r="I236" s="32"/>
      <c r="J236" s="32"/>
      <c r="K236" s="32"/>
      <c r="L236" s="32"/>
      <c r="M236" s="32">
        <v>7.4530000000000003</v>
      </c>
      <c r="N236" s="32">
        <v>0</v>
      </c>
      <c r="O236" s="32"/>
      <c r="P236" s="32">
        <v>0</v>
      </c>
      <c r="Q236" s="32"/>
      <c r="R236" s="32"/>
      <c r="S236" s="32"/>
      <c r="T236" s="32"/>
      <c r="U236" s="32">
        <v>7.4530000000000003</v>
      </c>
      <c r="V236" s="32">
        <v>1</v>
      </c>
      <c r="W236" s="28" t="s">
        <v>160</v>
      </c>
    </row>
    <row r="237" spans="1:23" ht="24.75" x14ac:dyDescent="0.25">
      <c r="A237" s="29" t="s">
        <v>508</v>
      </c>
      <c r="B237" s="30" t="s">
        <v>124</v>
      </c>
      <c r="C237" s="31" t="s">
        <v>167</v>
      </c>
      <c r="D237" s="32">
        <f t="shared" si="21"/>
        <v>0</v>
      </c>
      <c r="E237" s="32"/>
      <c r="F237" s="32"/>
      <c r="G237" s="32"/>
      <c r="H237" s="32"/>
      <c r="I237" s="32"/>
      <c r="J237" s="32"/>
      <c r="K237" s="32"/>
      <c r="L237" s="32"/>
      <c r="M237" s="32">
        <v>0</v>
      </c>
      <c r="N237" s="32">
        <v>0</v>
      </c>
      <c r="O237" s="32"/>
      <c r="P237" s="32">
        <v>0</v>
      </c>
      <c r="Q237" s="32"/>
      <c r="R237" s="32"/>
      <c r="S237" s="32"/>
      <c r="T237" s="32"/>
      <c r="U237" s="32">
        <v>0</v>
      </c>
      <c r="V237" s="32">
        <v>1</v>
      </c>
      <c r="W237" s="28" t="s">
        <v>160</v>
      </c>
    </row>
    <row r="238" spans="1:23" ht="24.75" x14ac:dyDescent="0.25">
      <c r="A238" s="29" t="s">
        <v>509</v>
      </c>
      <c r="B238" s="30" t="s">
        <v>510</v>
      </c>
      <c r="C238" s="31" t="s">
        <v>167</v>
      </c>
      <c r="D238" s="32">
        <f t="shared" si="21"/>
        <v>0</v>
      </c>
      <c r="E238" s="32"/>
      <c r="F238" s="32"/>
      <c r="G238" s="32"/>
      <c r="H238" s="32"/>
      <c r="I238" s="32"/>
      <c r="J238" s="32"/>
      <c r="K238" s="32"/>
      <c r="L238" s="32"/>
      <c r="M238" s="32">
        <v>0</v>
      </c>
      <c r="N238" s="32">
        <v>0</v>
      </c>
      <c r="O238" s="32"/>
      <c r="P238" s="32">
        <v>0</v>
      </c>
      <c r="Q238" s="32"/>
      <c r="R238" s="32"/>
      <c r="S238" s="32"/>
      <c r="T238" s="32"/>
      <c r="U238" s="32">
        <v>0</v>
      </c>
      <c r="V238" s="32">
        <v>1</v>
      </c>
      <c r="W238" s="28" t="s">
        <v>160</v>
      </c>
    </row>
    <row r="239" spans="1:23" x14ac:dyDescent="0.25">
      <c r="A239" s="29" t="s">
        <v>511</v>
      </c>
      <c r="B239" s="30" t="s">
        <v>512</v>
      </c>
      <c r="C239" s="31" t="s">
        <v>167</v>
      </c>
      <c r="D239" s="32">
        <f t="shared" si="21"/>
        <v>0</v>
      </c>
      <c r="E239" s="32"/>
      <c r="F239" s="32"/>
      <c r="G239" s="32"/>
      <c r="H239" s="32"/>
      <c r="I239" s="32"/>
      <c r="J239" s="32"/>
      <c r="K239" s="32"/>
      <c r="L239" s="32"/>
      <c r="M239" s="32">
        <v>0</v>
      </c>
      <c r="N239" s="32">
        <v>0</v>
      </c>
      <c r="O239" s="32"/>
      <c r="P239" s="32">
        <v>0</v>
      </c>
      <c r="Q239" s="32"/>
      <c r="R239" s="32"/>
      <c r="S239" s="32"/>
      <c r="T239" s="32"/>
      <c r="U239" s="32">
        <v>0</v>
      </c>
      <c r="V239" s="32">
        <v>1</v>
      </c>
      <c r="W239" s="28" t="s">
        <v>160</v>
      </c>
    </row>
    <row r="240" spans="1:23" ht="24.75" x14ac:dyDescent="0.25">
      <c r="A240" s="29" t="s">
        <v>513</v>
      </c>
      <c r="B240" s="30" t="s">
        <v>128</v>
      </c>
      <c r="C240" s="31" t="s">
        <v>167</v>
      </c>
      <c r="D240" s="32">
        <f t="shared" si="21"/>
        <v>0</v>
      </c>
      <c r="E240" s="32"/>
      <c r="F240" s="32"/>
      <c r="G240" s="32"/>
      <c r="H240" s="32"/>
      <c r="I240" s="32"/>
      <c r="J240" s="32"/>
      <c r="K240" s="32"/>
      <c r="L240" s="32"/>
      <c r="M240" s="32">
        <v>2.7759999999999998</v>
      </c>
      <c r="N240" s="32">
        <v>0</v>
      </c>
      <c r="O240" s="32"/>
      <c r="P240" s="32">
        <v>0</v>
      </c>
      <c r="Q240" s="32"/>
      <c r="R240" s="32"/>
      <c r="S240" s="32"/>
      <c r="T240" s="32"/>
      <c r="U240" s="32">
        <v>2.7759999999999998</v>
      </c>
      <c r="V240" s="32">
        <v>1</v>
      </c>
      <c r="W240" s="28" t="s">
        <v>160</v>
      </c>
    </row>
    <row r="241" spans="1:23" x14ac:dyDescent="0.25">
      <c r="A241" s="29" t="s">
        <v>514</v>
      </c>
      <c r="B241" s="30" t="s">
        <v>515</v>
      </c>
      <c r="C241" s="31" t="s">
        <v>167</v>
      </c>
      <c r="D241" s="32">
        <f t="shared" si="21"/>
        <v>0</v>
      </c>
      <c r="E241" s="32"/>
      <c r="F241" s="32">
        <v>2</v>
      </c>
      <c r="G241" s="32"/>
      <c r="H241" s="32"/>
      <c r="I241" s="32"/>
      <c r="J241" s="32"/>
      <c r="K241" s="32"/>
      <c r="L241" s="32"/>
      <c r="M241" s="32">
        <v>1.34</v>
      </c>
      <c r="N241" s="32">
        <v>0</v>
      </c>
      <c r="O241" s="32"/>
      <c r="P241" s="32">
        <v>0</v>
      </c>
      <c r="Q241" s="32"/>
      <c r="R241" s="32"/>
      <c r="S241" s="32"/>
      <c r="T241" s="32"/>
      <c r="U241" s="32">
        <v>1.34</v>
      </c>
      <c r="V241" s="32">
        <v>1</v>
      </c>
      <c r="W241" s="28" t="s">
        <v>160</v>
      </c>
    </row>
    <row r="242" spans="1:23" ht="36.75" x14ac:dyDescent="0.25">
      <c r="A242" s="29" t="s">
        <v>516</v>
      </c>
      <c r="B242" s="30" t="s">
        <v>110</v>
      </c>
      <c r="C242" s="31" t="s">
        <v>167</v>
      </c>
      <c r="D242" s="32">
        <f t="shared" si="21"/>
        <v>0</v>
      </c>
      <c r="E242" s="32"/>
      <c r="F242" s="32"/>
      <c r="G242" s="32"/>
      <c r="H242" s="32"/>
      <c r="I242" s="32"/>
      <c r="J242" s="32"/>
      <c r="K242" s="32"/>
      <c r="L242" s="32"/>
      <c r="M242" s="32">
        <v>0</v>
      </c>
      <c r="N242" s="32">
        <v>0</v>
      </c>
      <c r="O242" s="32"/>
      <c r="P242" s="32">
        <v>0</v>
      </c>
      <c r="Q242" s="32"/>
      <c r="R242" s="32"/>
      <c r="S242" s="32"/>
      <c r="T242" s="32"/>
      <c r="U242" s="32">
        <v>0</v>
      </c>
      <c r="V242" s="32">
        <v>1</v>
      </c>
      <c r="W242" s="28" t="s">
        <v>160</v>
      </c>
    </row>
    <row r="243" spans="1:23" x14ac:dyDescent="0.25">
      <c r="A243" s="29" t="s">
        <v>517</v>
      </c>
      <c r="B243" s="30" t="s">
        <v>518</v>
      </c>
      <c r="C243" s="31" t="s">
        <v>167</v>
      </c>
      <c r="D243" s="32">
        <f t="shared" si="21"/>
        <v>0</v>
      </c>
      <c r="E243" s="32"/>
      <c r="F243" s="32">
        <v>21.9</v>
      </c>
      <c r="G243" s="32"/>
      <c r="H243" s="32"/>
      <c r="I243" s="32"/>
      <c r="J243" s="32"/>
      <c r="K243" s="32"/>
      <c r="L243" s="32"/>
      <c r="M243" s="32">
        <v>0</v>
      </c>
      <c r="N243" s="32">
        <v>0</v>
      </c>
      <c r="O243" s="32"/>
      <c r="P243" s="32">
        <v>0</v>
      </c>
      <c r="Q243" s="32"/>
      <c r="R243" s="32"/>
      <c r="S243" s="32"/>
      <c r="T243" s="32"/>
      <c r="U243" s="32">
        <v>0</v>
      </c>
      <c r="V243" s="32">
        <v>1</v>
      </c>
      <c r="W243" s="28" t="s">
        <v>160</v>
      </c>
    </row>
    <row r="244" spans="1:23" ht="36.75" x14ac:dyDescent="0.25">
      <c r="A244" s="29" t="s">
        <v>519</v>
      </c>
      <c r="B244" s="30" t="s">
        <v>127</v>
      </c>
      <c r="C244" s="31" t="s">
        <v>167</v>
      </c>
      <c r="D244" s="32">
        <f t="shared" si="21"/>
        <v>0</v>
      </c>
      <c r="E244" s="32"/>
      <c r="F244" s="32">
        <v>8</v>
      </c>
      <c r="G244" s="32"/>
      <c r="H244" s="32"/>
      <c r="I244" s="32"/>
      <c r="J244" s="32"/>
      <c r="K244" s="32"/>
      <c r="L244" s="32"/>
      <c r="M244" s="32">
        <v>0</v>
      </c>
      <c r="N244" s="32">
        <v>0</v>
      </c>
      <c r="O244" s="32"/>
      <c r="P244" s="32">
        <v>0</v>
      </c>
      <c r="Q244" s="32"/>
      <c r="R244" s="32"/>
      <c r="S244" s="32"/>
      <c r="T244" s="32"/>
      <c r="U244" s="32">
        <v>0</v>
      </c>
      <c r="V244" s="32">
        <v>1</v>
      </c>
      <c r="W244" s="28" t="s">
        <v>160</v>
      </c>
    </row>
    <row r="245" spans="1:23" x14ac:dyDescent="0.25">
      <c r="A245" s="29" t="s">
        <v>520</v>
      </c>
      <c r="B245" s="30" t="s">
        <v>129</v>
      </c>
      <c r="C245" s="31" t="s">
        <v>167</v>
      </c>
      <c r="D245" s="32">
        <f t="shared" si="21"/>
        <v>0</v>
      </c>
      <c r="E245" s="32"/>
      <c r="F245" s="32">
        <v>10</v>
      </c>
      <c r="G245" s="32"/>
      <c r="H245" s="32"/>
      <c r="I245" s="32"/>
      <c r="J245" s="32"/>
      <c r="K245" s="32"/>
      <c r="L245" s="32"/>
      <c r="M245" s="32">
        <v>0</v>
      </c>
      <c r="N245" s="32">
        <v>0</v>
      </c>
      <c r="O245" s="32"/>
      <c r="P245" s="32">
        <v>0</v>
      </c>
      <c r="Q245" s="32"/>
      <c r="R245" s="32"/>
      <c r="S245" s="32"/>
      <c r="T245" s="32"/>
      <c r="U245" s="32">
        <v>0</v>
      </c>
      <c r="V245" s="32">
        <v>1</v>
      </c>
      <c r="W245" s="28" t="s">
        <v>160</v>
      </c>
    </row>
    <row r="246" spans="1:23" x14ac:dyDescent="0.25">
      <c r="A246" s="29" t="s">
        <v>521</v>
      </c>
      <c r="B246" s="30" t="s">
        <v>131</v>
      </c>
      <c r="C246" s="31" t="s">
        <v>167</v>
      </c>
      <c r="D246" s="32">
        <f t="shared" si="21"/>
        <v>0</v>
      </c>
      <c r="E246" s="32"/>
      <c r="F246" s="32"/>
      <c r="G246" s="32"/>
      <c r="H246" s="32"/>
      <c r="I246" s="32"/>
      <c r="J246" s="32"/>
      <c r="K246" s="32"/>
      <c r="L246" s="32"/>
      <c r="M246" s="32">
        <v>15.298</v>
      </c>
      <c r="N246" s="32">
        <v>0</v>
      </c>
      <c r="O246" s="32"/>
      <c r="P246" s="32">
        <v>0</v>
      </c>
      <c r="Q246" s="32"/>
      <c r="R246" s="32"/>
      <c r="S246" s="32"/>
      <c r="T246" s="32"/>
      <c r="U246" s="32">
        <v>15.298</v>
      </c>
      <c r="V246" s="32">
        <v>1</v>
      </c>
      <c r="W246" s="28" t="s">
        <v>160</v>
      </c>
    </row>
    <row r="247" spans="1:23" x14ac:dyDescent="0.25">
      <c r="A247" s="29" t="s">
        <v>522</v>
      </c>
      <c r="B247" s="30" t="s">
        <v>523</v>
      </c>
      <c r="C247" s="31"/>
      <c r="D247" s="32">
        <f t="shared" si="21"/>
        <v>0</v>
      </c>
      <c r="E247" s="32"/>
      <c r="F247" s="32"/>
      <c r="G247" s="32"/>
      <c r="H247" s="32"/>
      <c r="I247" s="32"/>
      <c r="J247" s="32"/>
      <c r="K247" s="32"/>
      <c r="L247" s="32"/>
      <c r="M247" s="32">
        <v>0</v>
      </c>
      <c r="N247" s="32">
        <v>0</v>
      </c>
      <c r="O247" s="32"/>
      <c r="P247" s="32">
        <v>0</v>
      </c>
      <c r="Q247" s="32"/>
      <c r="R247" s="32"/>
      <c r="S247" s="32"/>
      <c r="T247" s="32"/>
      <c r="U247" s="32">
        <v>0</v>
      </c>
      <c r="V247" s="32">
        <v>1</v>
      </c>
      <c r="W247" s="28" t="s">
        <v>160</v>
      </c>
    </row>
    <row r="248" spans="1:23" ht="24.75" x14ac:dyDescent="0.25">
      <c r="A248" s="29" t="s">
        <v>524</v>
      </c>
      <c r="B248" s="30" t="s">
        <v>125</v>
      </c>
      <c r="C248" s="31"/>
      <c r="D248" s="32">
        <f t="shared" si="21"/>
        <v>0</v>
      </c>
      <c r="E248" s="32"/>
      <c r="F248" s="32"/>
      <c r="G248" s="32"/>
      <c r="H248" s="32"/>
      <c r="I248" s="32"/>
      <c r="J248" s="32"/>
      <c r="K248" s="32"/>
      <c r="L248" s="32"/>
      <c r="M248" s="32">
        <v>0</v>
      </c>
      <c r="N248" s="32">
        <v>0</v>
      </c>
      <c r="O248" s="32"/>
      <c r="P248" s="32">
        <v>0</v>
      </c>
      <c r="Q248" s="32"/>
      <c r="R248" s="32"/>
      <c r="S248" s="32"/>
      <c r="T248" s="32"/>
      <c r="U248" s="32">
        <v>0</v>
      </c>
      <c r="V248" s="32">
        <v>1</v>
      </c>
      <c r="W248" s="28" t="s">
        <v>160</v>
      </c>
    </row>
    <row r="249" spans="1:23" ht="36.75" x14ac:dyDescent="0.25">
      <c r="A249" s="29" t="s">
        <v>525</v>
      </c>
      <c r="B249" s="30" t="s">
        <v>526</v>
      </c>
      <c r="C249" s="31"/>
      <c r="D249" s="32">
        <f t="shared" si="21"/>
        <v>0</v>
      </c>
      <c r="E249" s="32"/>
      <c r="F249" s="32"/>
      <c r="G249" s="32"/>
      <c r="H249" s="32"/>
      <c r="I249" s="32"/>
      <c r="J249" s="32"/>
      <c r="K249" s="32"/>
      <c r="L249" s="32"/>
      <c r="M249" s="32">
        <v>0</v>
      </c>
      <c r="N249" s="32">
        <v>0</v>
      </c>
      <c r="O249" s="32"/>
      <c r="P249" s="32">
        <v>0</v>
      </c>
      <c r="Q249" s="32"/>
      <c r="R249" s="32"/>
      <c r="S249" s="32"/>
      <c r="T249" s="32"/>
      <c r="U249" s="32">
        <v>0</v>
      </c>
      <c r="V249" s="32">
        <v>1</v>
      </c>
      <c r="W249" s="28" t="s">
        <v>160</v>
      </c>
    </row>
    <row r="250" spans="1:23" ht="24.75" x14ac:dyDescent="0.25">
      <c r="A250" s="29" t="s">
        <v>527</v>
      </c>
      <c r="B250" s="30" t="s">
        <v>528</v>
      </c>
      <c r="C250" s="31"/>
      <c r="D250" s="32">
        <f t="shared" si="21"/>
        <v>0</v>
      </c>
      <c r="E250" s="32"/>
      <c r="F250" s="32"/>
      <c r="G250" s="32"/>
      <c r="H250" s="32"/>
      <c r="I250" s="32"/>
      <c r="J250" s="32"/>
      <c r="K250" s="32"/>
      <c r="L250" s="32"/>
      <c r="M250" s="32">
        <v>0</v>
      </c>
      <c r="N250" s="32">
        <v>0</v>
      </c>
      <c r="O250" s="32"/>
      <c r="P250" s="32">
        <v>0</v>
      </c>
      <c r="Q250" s="32"/>
      <c r="R250" s="32"/>
      <c r="S250" s="32"/>
      <c r="T250" s="32"/>
      <c r="U250" s="32">
        <v>0</v>
      </c>
      <c r="V250" s="32">
        <v>1</v>
      </c>
      <c r="W250" s="28" t="s">
        <v>160</v>
      </c>
    </row>
    <row r="251" spans="1:23" ht="36.75" x14ac:dyDescent="0.25">
      <c r="A251" s="29" t="s">
        <v>529</v>
      </c>
      <c r="B251" s="30" t="s">
        <v>121</v>
      </c>
      <c r="C251" s="31"/>
      <c r="D251" s="32">
        <f t="shared" si="21"/>
        <v>0</v>
      </c>
      <c r="E251" s="32"/>
      <c r="F251" s="32"/>
      <c r="G251" s="32"/>
      <c r="H251" s="32"/>
      <c r="I251" s="32"/>
      <c r="J251" s="32"/>
      <c r="K251" s="32"/>
      <c r="L251" s="32"/>
      <c r="M251" s="32">
        <v>0</v>
      </c>
      <c r="N251" s="32">
        <v>0</v>
      </c>
      <c r="O251" s="32"/>
      <c r="P251" s="32">
        <v>0</v>
      </c>
      <c r="Q251" s="32"/>
      <c r="R251" s="32"/>
      <c r="S251" s="32"/>
      <c r="T251" s="32"/>
      <c r="U251" s="32">
        <v>0</v>
      </c>
      <c r="V251" s="32">
        <v>1</v>
      </c>
      <c r="W251" s="28" t="s">
        <v>160</v>
      </c>
    </row>
    <row r="252" spans="1:23" ht="36.75" x14ac:dyDescent="0.25">
      <c r="A252" s="29" t="s">
        <v>530</v>
      </c>
      <c r="B252" s="30" t="s">
        <v>122</v>
      </c>
      <c r="C252" s="31"/>
      <c r="D252" s="32">
        <f t="shared" si="21"/>
        <v>0</v>
      </c>
      <c r="E252" s="32"/>
      <c r="F252" s="32"/>
      <c r="G252" s="32"/>
      <c r="H252" s="32"/>
      <c r="I252" s="32"/>
      <c r="J252" s="32"/>
      <c r="K252" s="32"/>
      <c r="L252" s="32"/>
      <c r="M252" s="32">
        <v>0</v>
      </c>
      <c r="N252" s="32">
        <v>0</v>
      </c>
      <c r="O252" s="32"/>
      <c r="P252" s="32">
        <v>0</v>
      </c>
      <c r="Q252" s="32"/>
      <c r="R252" s="32"/>
      <c r="S252" s="32"/>
      <c r="T252" s="32"/>
      <c r="U252" s="32">
        <v>0</v>
      </c>
      <c r="V252" s="32">
        <v>1</v>
      </c>
      <c r="W252" s="28" t="s">
        <v>160</v>
      </c>
    </row>
    <row r="253" spans="1:23" ht="36.75" x14ac:dyDescent="0.25">
      <c r="A253" s="29" t="s">
        <v>531</v>
      </c>
      <c r="B253" s="30" t="s">
        <v>126</v>
      </c>
      <c r="C253" s="31"/>
      <c r="D253" s="32">
        <f t="shared" si="21"/>
        <v>0</v>
      </c>
      <c r="E253" s="32"/>
      <c r="F253" s="32"/>
      <c r="G253" s="32"/>
      <c r="H253" s="32"/>
      <c r="I253" s="32"/>
      <c r="J253" s="32"/>
      <c r="K253" s="32"/>
      <c r="L253" s="32"/>
      <c r="M253" s="32">
        <v>0</v>
      </c>
      <c r="N253" s="32">
        <v>0</v>
      </c>
      <c r="O253" s="32"/>
      <c r="P253" s="32">
        <v>0</v>
      </c>
      <c r="Q253" s="32"/>
      <c r="R253" s="32"/>
      <c r="S253" s="32"/>
      <c r="T253" s="32"/>
      <c r="U253" s="32">
        <v>0</v>
      </c>
      <c r="V253" s="32">
        <v>1</v>
      </c>
      <c r="W253" s="28" t="s">
        <v>160</v>
      </c>
    </row>
    <row r="254" spans="1:23" x14ac:dyDescent="0.25">
      <c r="A254" s="29" t="s">
        <v>532</v>
      </c>
      <c r="B254" s="30" t="s">
        <v>533</v>
      </c>
      <c r="C254" s="31"/>
      <c r="D254" s="32">
        <f t="shared" si="21"/>
        <v>0</v>
      </c>
      <c r="E254" s="32"/>
      <c r="F254" s="32"/>
      <c r="G254" s="32"/>
      <c r="H254" s="32"/>
      <c r="I254" s="32"/>
      <c r="J254" s="32"/>
      <c r="K254" s="32"/>
      <c r="L254" s="32"/>
      <c r="M254" s="32">
        <v>5.56</v>
      </c>
      <c r="N254" s="32">
        <v>0</v>
      </c>
      <c r="O254" s="32"/>
      <c r="P254" s="32">
        <v>0</v>
      </c>
      <c r="Q254" s="32"/>
      <c r="R254" s="32"/>
      <c r="S254" s="32"/>
      <c r="T254" s="32"/>
      <c r="U254" s="32">
        <v>5.56</v>
      </c>
      <c r="V254" s="32">
        <v>1</v>
      </c>
      <c r="W254" s="28" t="s">
        <v>160</v>
      </c>
    </row>
    <row r="255" spans="1:23" ht="24.75" x14ac:dyDescent="0.25">
      <c r="A255" s="29" t="s">
        <v>534</v>
      </c>
      <c r="B255" s="30" t="s">
        <v>535</v>
      </c>
      <c r="C255" s="31"/>
      <c r="D255" s="32">
        <f t="shared" si="21"/>
        <v>0</v>
      </c>
      <c r="E255" s="32"/>
      <c r="F255" s="32"/>
      <c r="G255" s="32"/>
      <c r="H255" s="32"/>
      <c r="I255" s="32"/>
      <c r="J255" s="32"/>
      <c r="K255" s="32"/>
      <c r="L255" s="32"/>
      <c r="M255" s="32">
        <v>0</v>
      </c>
      <c r="N255" s="32">
        <v>0</v>
      </c>
      <c r="O255" s="32"/>
      <c r="P255" s="32">
        <v>0</v>
      </c>
      <c r="Q255" s="32"/>
      <c r="R255" s="32"/>
      <c r="S255" s="32"/>
      <c r="T255" s="32"/>
      <c r="U255" s="32">
        <v>0</v>
      </c>
      <c r="V255" s="32">
        <v>1</v>
      </c>
      <c r="W255" s="28" t="s">
        <v>160</v>
      </c>
    </row>
    <row r="256" spans="1:23" x14ac:dyDescent="0.25">
      <c r="A256" s="29" t="s">
        <v>15</v>
      </c>
      <c r="B256" s="30" t="s">
        <v>360</v>
      </c>
      <c r="C256" s="31"/>
      <c r="D256" s="32">
        <f>SUM(D257:D271)</f>
        <v>0</v>
      </c>
      <c r="E256" s="32">
        <f t="shared" ref="E256:K256" si="22">SUM(E257:E271)</f>
        <v>0</v>
      </c>
      <c r="F256" s="32">
        <f t="shared" si="22"/>
        <v>249</v>
      </c>
      <c r="G256" s="32">
        <f t="shared" si="22"/>
        <v>1</v>
      </c>
      <c r="H256" s="32">
        <f t="shared" si="22"/>
        <v>0</v>
      </c>
      <c r="I256" s="32">
        <f t="shared" si="22"/>
        <v>31</v>
      </c>
      <c r="J256" s="32">
        <f t="shared" si="22"/>
        <v>0</v>
      </c>
      <c r="K256" s="32">
        <f t="shared" si="22"/>
        <v>0</v>
      </c>
      <c r="L256" s="32">
        <v>0</v>
      </c>
      <c r="M256" s="32">
        <v>0.53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2">
        <v>0.53</v>
      </c>
      <c r="V256" s="32">
        <v>16</v>
      </c>
      <c r="W256" s="28" t="s">
        <v>160</v>
      </c>
    </row>
    <row r="257" spans="1:23" ht="36.75" x14ac:dyDescent="0.25">
      <c r="A257" s="29" t="s">
        <v>536</v>
      </c>
      <c r="B257" s="30" t="s">
        <v>151</v>
      </c>
      <c r="C257" s="31" t="s">
        <v>167</v>
      </c>
      <c r="D257" s="32">
        <f t="shared" si="21"/>
        <v>0</v>
      </c>
      <c r="E257" s="32"/>
      <c r="F257" s="32">
        <v>200</v>
      </c>
      <c r="G257" s="32">
        <v>1</v>
      </c>
      <c r="H257" s="32"/>
      <c r="I257" s="32">
        <v>30</v>
      </c>
      <c r="J257" s="32"/>
      <c r="K257" s="32"/>
      <c r="L257" s="32"/>
      <c r="M257" s="32">
        <v>0</v>
      </c>
      <c r="N257" s="32">
        <v>0</v>
      </c>
      <c r="O257" s="32"/>
      <c r="P257" s="32">
        <v>0</v>
      </c>
      <c r="Q257" s="32"/>
      <c r="R257" s="32"/>
      <c r="S257" s="32"/>
      <c r="T257" s="32"/>
      <c r="U257" s="32">
        <v>0</v>
      </c>
      <c r="V257" s="32">
        <v>1</v>
      </c>
      <c r="W257" s="28" t="s">
        <v>160</v>
      </c>
    </row>
    <row r="258" spans="1:23" x14ac:dyDescent="0.25">
      <c r="A258" s="29" t="s">
        <v>537</v>
      </c>
      <c r="B258" s="30" t="s">
        <v>538</v>
      </c>
      <c r="C258" s="31" t="s">
        <v>167</v>
      </c>
      <c r="D258" s="32">
        <f t="shared" si="21"/>
        <v>0</v>
      </c>
      <c r="E258" s="32"/>
      <c r="F258" s="32"/>
      <c r="G258" s="32"/>
      <c r="H258" s="32"/>
      <c r="I258" s="32"/>
      <c r="J258" s="32"/>
      <c r="K258" s="32"/>
      <c r="L258" s="32"/>
      <c r="M258" s="32">
        <v>0.47099999999999997</v>
      </c>
      <c r="N258" s="32">
        <v>0</v>
      </c>
      <c r="O258" s="32"/>
      <c r="P258" s="32">
        <v>0</v>
      </c>
      <c r="Q258" s="32"/>
      <c r="R258" s="32"/>
      <c r="S258" s="32"/>
      <c r="T258" s="32"/>
      <c r="U258" s="32">
        <v>0.47099999999999997</v>
      </c>
      <c r="V258" s="32">
        <v>1</v>
      </c>
      <c r="W258" s="28" t="s">
        <v>160</v>
      </c>
    </row>
    <row r="259" spans="1:23" ht="36.75" x14ac:dyDescent="0.25">
      <c r="A259" s="29" t="s">
        <v>539</v>
      </c>
      <c r="B259" s="30" t="s">
        <v>540</v>
      </c>
      <c r="C259" s="31" t="s">
        <v>167</v>
      </c>
      <c r="D259" s="32">
        <f t="shared" si="21"/>
        <v>0</v>
      </c>
      <c r="E259" s="32"/>
      <c r="F259" s="32"/>
      <c r="G259" s="32"/>
      <c r="H259" s="32"/>
      <c r="I259" s="32"/>
      <c r="J259" s="32"/>
      <c r="K259" s="32"/>
      <c r="L259" s="32"/>
      <c r="M259" s="32">
        <v>0</v>
      </c>
      <c r="N259" s="32">
        <v>0</v>
      </c>
      <c r="O259" s="32"/>
      <c r="P259" s="32">
        <v>0</v>
      </c>
      <c r="Q259" s="32"/>
      <c r="R259" s="32"/>
      <c r="S259" s="32"/>
      <c r="T259" s="32"/>
      <c r="U259" s="32">
        <v>0</v>
      </c>
      <c r="V259" s="32">
        <v>1</v>
      </c>
      <c r="W259" s="28" t="s">
        <v>160</v>
      </c>
    </row>
    <row r="260" spans="1:23" ht="24.75" x14ac:dyDescent="0.25">
      <c r="A260" s="29" t="s">
        <v>541</v>
      </c>
      <c r="B260" s="30" t="s">
        <v>542</v>
      </c>
      <c r="C260" s="31" t="s">
        <v>167</v>
      </c>
      <c r="D260" s="32">
        <f t="shared" si="21"/>
        <v>0</v>
      </c>
      <c r="E260" s="32"/>
      <c r="F260" s="32"/>
      <c r="G260" s="32"/>
      <c r="H260" s="32"/>
      <c r="I260" s="32"/>
      <c r="J260" s="32"/>
      <c r="K260" s="32"/>
      <c r="L260" s="32"/>
      <c r="M260" s="32">
        <v>0</v>
      </c>
      <c r="N260" s="32">
        <v>0</v>
      </c>
      <c r="O260" s="32"/>
      <c r="P260" s="32">
        <v>0</v>
      </c>
      <c r="Q260" s="32"/>
      <c r="R260" s="32"/>
      <c r="S260" s="32"/>
      <c r="T260" s="32"/>
      <c r="U260" s="32">
        <v>0</v>
      </c>
      <c r="V260" s="32">
        <v>1</v>
      </c>
      <c r="W260" s="28" t="s">
        <v>160</v>
      </c>
    </row>
    <row r="261" spans="1:23" x14ac:dyDescent="0.25">
      <c r="A261" s="29" t="s">
        <v>543</v>
      </c>
      <c r="B261" s="30" t="s">
        <v>544</v>
      </c>
      <c r="C261" s="31" t="s">
        <v>167</v>
      </c>
      <c r="D261" s="32">
        <f t="shared" si="21"/>
        <v>0</v>
      </c>
      <c r="E261" s="32"/>
      <c r="F261" s="32">
        <v>21</v>
      </c>
      <c r="G261" s="32"/>
      <c r="H261" s="32"/>
      <c r="I261" s="32">
        <v>1</v>
      </c>
      <c r="J261" s="32"/>
      <c r="K261" s="32"/>
      <c r="L261" s="32"/>
      <c r="M261" s="32">
        <v>0</v>
      </c>
      <c r="N261" s="32">
        <v>0</v>
      </c>
      <c r="O261" s="32"/>
      <c r="P261" s="32">
        <v>0</v>
      </c>
      <c r="Q261" s="32"/>
      <c r="R261" s="32"/>
      <c r="S261" s="32"/>
      <c r="T261" s="32"/>
      <c r="U261" s="32">
        <v>0</v>
      </c>
      <c r="V261" s="32">
        <v>1</v>
      </c>
      <c r="W261" s="28" t="s">
        <v>160</v>
      </c>
    </row>
    <row r="262" spans="1:23" ht="24.75" x14ac:dyDescent="0.25">
      <c r="A262" s="29" t="s">
        <v>545</v>
      </c>
      <c r="B262" s="30" t="s">
        <v>152</v>
      </c>
      <c r="C262" s="31" t="s">
        <v>167</v>
      </c>
      <c r="D262" s="32">
        <f t="shared" si="21"/>
        <v>0</v>
      </c>
      <c r="E262" s="32"/>
      <c r="F262" s="32"/>
      <c r="G262" s="32"/>
      <c r="H262" s="32"/>
      <c r="I262" s="32"/>
      <c r="J262" s="32"/>
      <c r="K262" s="32"/>
      <c r="L262" s="32"/>
      <c r="M262" s="32">
        <v>0</v>
      </c>
      <c r="N262" s="32">
        <v>0</v>
      </c>
      <c r="O262" s="32"/>
      <c r="P262" s="32">
        <v>0</v>
      </c>
      <c r="Q262" s="32"/>
      <c r="R262" s="32"/>
      <c r="S262" s="32"/>
      <c r="T262" s="32"/>
      <c r="U262" s="32">
        <v>0</v>
      </c>
      <c r="V262" s="32">
        <v>1</v>
      </c>
      <c r="W262" s="28" t="s">
        <v>160</v>
      </c>
    </row>
    <row r="263" spans="1:23" x14ac:dyDescent="0.25">
      <c r="A263" s="29" t="s">
        <v>546</v>
      </c>
      <c r="B263" s="30" t="s">
        <v>153</v>
      </c>
      <c r="C263" s="31" t="s">
        <v>167</v>
      </c>
      <c r="D263" s="32">
        <f t="shared" si="21"/>
        <v>0</v>
      </c>
      <c r="E263" s="32"/>
      <c r="F263" s="32"/>
      <c r="G263" s="32"/>
      <c r="H263" s="32"/>
      <c r="I263" s="32"/>
      <c r="J263" s="32"/>
      <c r="K263" s="32"/>
      <c r="L263" s="32"/>
      <c r="M263" s="32">
        <v>0</v>
      </c>
      <c r="N263" s="32">
        <v>0</v>
      </c>
      <c r="O263" s="32"/>
      <c r="P263" s="32">
        <v>0</v>
      </c>
      <c r="Q263" s="32"/>
      <c r="R263" s="32"/>
      <c r="S263" s="32"/>
      <c r="T263" s="32"/>
      <c r="U263" s="32">
        <v>0</v>
      </c>
      <c r="V263" s="32">
        <v>1</v>
      </c>
      <c r="W263" s="28" t="s">
        <v>160</v>
      </c>
    </row>
    <row r="264" spans="1:23" x14ac:dyDescent="0.25">
      <c r="A264" s="29" t="s">
        <v>547</v>
      </c>
      <c r="B264" s="30" t="s">
        <v>548</v>
      </c>
      <c r="C264" s="31" t="s">
        <v>167</v>
      </c>
      <c r="D264" s="32">
        <f t="shared" si="21"/>
        <v>0</v>
      </c>
      <c r="E264" s="32"/>
      <c r="F264" s="32"/>
      <c r="G264" s="32"/>
      <c r="H264" s="32"/>
      <c r="I264" s="32"/>
      <c r="J264" s="32"/>
      <c r="K264" s="32"/>
      <c r="L264" s="32"/>
      <c r="M264" s="32">
        <v>0</v>
      </c>
      <c r="N264" s="32">
        <v>0</v>
      </c>
      <c r="O264" s="32"/>
      <c r="P264" s="32">
        <v>0</v>
      </c>
      <c r="Q264" s="32"/>
      <c r="R264" s="32"/>
      <c r="S264" s="32"/>
      <c r="T264" s="32"/>
      <c r="U264" s="32">
        <v>0</v>
      </c>
      <c r="V264" s="32">
        <v>1</v>
      </c>
      <c r="W264" s="28" t="s">
        <v>160</v>
      </c>
    </row>
    <row r="265" spans="1:23" ht="24.75" x14ac:dyDescent="0.25">
      <c r="A265" s="29" t="s">
        <v>549</v>
      </c>
      <c r="B265" s="30" t="s">
        <v>154</v>
      </c>
      <c r="C265" s="31" t="s">
        <v>167</v>
      </c>
      <c r="D265" s="32">
        <f t="shared" si="21"/>
        <v>0</v>
      </c>
      <c r="E265" s="32"/>
      <c r="F265" s="32"/>
      <c r="G265" s="32"/>
      <c r="H265" s="32"/>
      <c r="I265" s="32"/>
      <c r="J265" s="32"/>
      <c r="K265" s="32"/>
      <c r="L265" s="32"/>
      <c r="M265" s="32">
        <v>0</v>
      </c>
      <c r="N265" s="32">
        <v>0</v>
      </c>
      <c r="O265" s="32"/>
      <c r="P265" s="32">
        <v>0</v>
      </c>
      <c r="Q265" s="32"/>
      <c r="R265" s="32"/>
      <c r="S265" s="32"/>
      <c r="T265" s="32"/>
      <c r="U265" s="32">
        <v>0</v>
      </c>
      <c r="V265" s="32">
        <v>1</v>
      </c>
      <c r="W265" s="28" t="s">
        <v>160</v>
      </c>
    </row>
    <row r="266" spans="1:23" ht="24.75" x14ac:dyDescent="0.25">
      <c r="A266" s="29" t="s">
        <v>550</v>
      </c>
      <c r="B266" s="30" t="s">
        <v>155</v>
      </c>
      <c r="C266" s="31" t="s">
        <v>167</v>
      </c>
      <c r="D266" s="32">
        <f t="shared" si="21"/>
        <v>0</v>
      </c>
      <c r="E266" s="32"/>
      <c r="F266" s="32"/>
      <c r="G266" s="32"/>
      <c r="H266" s="32"/>
      <c r="I266" s="32"/>
      <c r="J266" s="32"/>
      <c r="K266" s="32"/>
      <c r="L266" s="32"/>
      <c r="M266" s="32">
        <v>0</v>
      </c>
      <c r="N266" s="32">
        <v>0</v>
      </c>
      <c r="O266" s="32"/>
      <c r="P266" s="32">
        <v>0</v>
      </c>
      <c r="Q266" s="32"/>
      <c r="R266" s="32"/>
      <c r="S266" s="32"/>
      <c r="T266" s="32"/>
      <c r="U266" s="32">
        <v>0</v>
      </c>
      <c r="V266" s="32">
        <v>1</v>
      </c>
      <c r="W266" s="28" t="s">
        <v>160</v>
      </c>
    </row>
    <row r="267" spans="1:23" ht="24.75" x14ac:dyDescent="0.25">
      <c r="A267" s="29" t="s">
        <v>551</v>
      </c>
      <c r="B267" s="30" t="s">
        <v>157</v>
      </c>
      <c r="C267" s="31" t="s">
        <v>167</v>
      </c>
      <c r="D267" s="32">
        <f t="shared" si="21"/>
        <v>0</v>
      </c>
      <c r="E267" s="32"/>
      <c r="F267" s="32"/>
      <c r="G267" s="32"/>
      <c r="H267" s="32"/>
      <c r="I267" s="32"/>
      <c r="J267" s="32"/>
      <c r="K267" s="32"/>
      <c r="L267" s="32"/>
      <c r="M267" s="32">
        <v>0</v>
      </c>
      <c r="N267" s="32">
        <v>0</v>
      </c>
      <c r="O267" s="32"/>
      <c r="P267" s="32">
        <v>0</v>
      </c>
      <c r="Q267" s="32"/>
      <c r="R267" s="32"/>
      <c r="S267" s="32"/>
      <c r="T267" s="32"/>
      <c r="U267" s="32">
        <v>0</v>
      </c>
      <c r="V267" s="32">
        <v>1</v>
      </c>
      <c r="W267" s="28" t="s">
        <v>160</v>
      </c>
    </row>
    <row r="268" spans="1:23" x14ac:dyDescent="0.25">
      <c r="A268" s="29" t="s">
        <v>552</v>
      </c>
      <c r="B268" s="30" t="s">
        <v>158</v>
      </c>
      <c r="C268" s="31" t="s">
        <v>167</v>
      </c>
      <c r="D268" s="32">
        <f t="shared" si="21"/>
        <v>0</v>
      </c>
      <c r="E268" s="32"/>
      <c r="F268" s="32"/>
      <c r="G268" s="32"/>
      <c r="H268" s="32"/>
      <c r="I268" s="32"/>
      <c r="J268" s="32"/>
      <c r="K268" s="32"/>
      <c r="L268" s="32"/>
      <c r="M268" s="32">
        <v>0</v>
      </c>
      <c r="N268" s="32">
        <v>0</v>
      </c>
      <c r="O268" s="32"/>
      <c r="P268" s="32">
        <v>0</v>
      </c>
      <c r="Q268" s="32"/>
      <c r="R268" s="32"/>
      <c r="S268" s="32"/>
      <c r="T268" s="32"/>
      <c r="U268" s="32">
        <v>0</v>
      </c>
      <c r="V268" s="32">
        <v>1</v>
      </c>
      <c r="W268" s="28" t="s">
        <v>160</v>
      </c>
    </row>
    <row r="269" spans="1:23" x14ac:dyDescent="0.25">
      <c r="A269" s="29" t="s">
        <v>553</v>
      </c>
      <c r="B269" s="30" t="s">
        <v>159</v>
      </c>
      <c r="C269" s="31" t="s">
        <v>167</v>
      </c>
      <c r="D269" s="32">
        <f t="shared" si="21"/>
        <v>0</v>
      </c>
      <c r="E269" s="32"/>
      <c r="F269" s="32">
        <v>28</v>
      </c>
      <c r="G269" s="32"/>
      <c r="H269" s="32"/>
      <c r="I269" s="32"/>
      <c r="J269" s="32"/>
      <c r="K269" s="32"/>
      <c r="L269" s="32"/>
      <c r="M269" s="32">
        <v>0</v>
      </c>
      <c r="N269" s="32">
        <v>0</v>
      </c>
      <c r="O269" s="32"/>
      <c r="P269" s="32">
        <v>0</v>
      </c>
      <c r="Q269" s="32"/>
      <c r="R269" s="32"/>
      <c r="S269" s="32"/>
      <c r="T269" s="32"/>
      <c r="U269" s="32">
        <v>0</v>
      </c>
      <c r="V269" s="32">
        <v>1</v>
      </c>
      <c r="W269" s="28" t="s">
        <v>160</v>
      </c>
    </row>
    <row r="270" spans="1:23" ht="24.75" x14ac:dyDescent="0.25">
      <c r="A270" s="29" t="s">
        <v>554</v>
      </c>
      <c r="B270" s="30" t="s">
        <v>150</v>
      </c>
      <c r="C270" s="31" t="s">
        <v>167</v>
      </c>
      <c r="D270" s="32">
        <f t="shared" si="21"/>
        <v>0</v>
      </c>
      <c r="E270" s="32"/>
      <c r="F270" s="32"/>
      <c r="G270" s="32"/>
      <c r="H270" s="32"/>
      <c r="I270" s="32"/>
      <c r="J270" s="32"/>
      <c r="K270" s="32"/>
      <c r="L270" s="32"/>
      <c r="M270" s="32">
        <v>5.8999999999999997E-2</v>
      </c>
      <c r="N270" s="32">
        <v>0</v>
      </c>
      <c r="O270" s="32"/>
      <c r="P270" s="32">
        <v>0</v>
      </c>
      <c r="Q270" s="32"/>
      <c r="R270" s="32"/>
      <c r="S270" s="32"/>
      <c r="T270" s="32"/>
      <c r="U270" s="32">
        <v>5.8999999999999997E-2</v>
      </c>
      <c r="V270" s="32">
        <v>1</v>
      </c>
      <c r="W270" s="28" t="s">
        <v>160</v>
      </c>
    </row>
    <row r="271" spans="1:23" ht="24.75" x14ac:dyDescent="0.25">
      <c r="A271" s="29" t="s">
        <v>555</v>
      </c>
      <c r="B271" s="30" t="s">
        <v>156</v>
      </c>
      <c r="C271" s="31" t="s">
        <v>167</v>
      </c>
      <c r="D271" s="32">
        <f t="shared" si="21"/>
        <v>0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>
        <v>0</v>
      </c>
      <c r="O271" s="32"/>
      <c r="P271" s="32">
        <v>0</v>
      </c>
      <c r="Q271" s="32"/>
      <c r="R271" s="32"/>
      <c r="S271" s="32"/>
      <c r="T271" s="32"/>
      <c r="U271" s="32">
        <v>0</v>
      </c>
      <c r="V271" s="32">
        <v>2</v>
      </c>
      <c r="W271" s="28" t="s">
        <v>160</v>
      </c>
    </row>
  </sheetData>
  <customSheetViews>
    <customSheetView guid="{500C2F4F-1743-499A-A051-20565DBF52B2}" scale="80" showPageBreaks="1" printArea="1" view="pageBreakPreview">
      <selection activeCell="A22" sqref="A22:C22"/>
      <colBreaks count="1" manualBreakCount="1">
        <brk id="11" max="23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1">
    <mergeCell ref="A5:W5"/>
    <mergeCell ref="A8:W8"/>
    <mergeCell ref="A4:W4"/>
    <mergeCell ref="A15:A19"/>
    <mergeCell ref="B15:B19"/>
    <mergeCell ref="C15:C19"/>
    <mergeCell ref="W15:W19"/>
    <mergeCell ref="A7:W7"/>
    <mergeCell ref="A12:W12"/>
    <mergeCell ref="A13:W13"/>
    <mergeCell ref="A10:W10"/>
    <mergeCell ref="A14:W14"/>
    <mergeCell ref="S18:T18"/>
    <mergeCell ref="U18:V18"/>
    <mergeCell ref="S15:V17"/>
    <mergeCell ref="F18:K18"/>
    <mergeCell ref="E16:K17"/>
    <mergeCell ref="L16:R17"/>
    <mergeCell ref="M18:R18"/>
    <mergeCell ref="D15:D19"/>
    <mergeCell ref="E15:R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58">
      <formula1>900</formula1>
    </dataValidation>
  </dataValidation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1" manualBreakCount="1">
    <brk id="11" max="2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ОС</vt:lpstr>
      <vt:lpstr>'3 ОС'!Область_печати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Клепиков Анатолий Сергеевич</cp:lastModifiedBy>
  <cp:lastPrinted>2018-06-19T11:44:26Z</cp:lastPrinted>
  <dcterms:created xsi:type="dcterms:W3CDTF">2009-07-27T10:10:26Z</dcterms:created>
  <dcterms:modified xsi:type="dcterms:W3CDTF">2019-03-25T05:09:33Z</dcterms:modified>
</cp:coreProperties>
</file>