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 инфор 22.10.14г\2022 год\Квартала\"/>
    </mc:Choice>
  </mc:AlternateContent>
  <bookViews>
    <workbookView xWindow="360" yWindow="2715" windowWidth="11340" windowHeight="3840" tabRatio="799"/>
  </bookViews>
  <sheets>
    <sheet name="ЮЭС отчёт за 1кв 22г" sheetId="39" r:id="rId1"/>
    <sheet name="ВЭС отчёт за 1кв 22г" sheetId="40" r:id="rId2"/>
    <sheet name="СЭС отчёт за 1кв 22г" sheetId="41" r:id="rId3"/>
    <sheet name="ЗЭС отчёт за 1кв 22г" sheetId="42" r:id="rId4"/>
    <sheet name="ЦЭС отчёт за 1кв 22г" sheetId="43" r:id="rId5"/>
  </sheets>
  <definedNames>
    <definedName name="_xlnm._FilterDatabase" localSheetId="4" hidden="1">'ЦЭС отчёт за 1кв 22г'!#REF!</definedName>
    <definedName name="_xlnm._FilterDatabase" localSheetId="0" hidden="1">'ЮЭС отчёт за 1кв 22г'!$H$1:$H$250</definedName>
  </definedNames>
  <calcPr calcId="162913"/>
</workbook>
</file>

<file path=xl/calcChain.xml><?xml version="1.0" encoding="utf-8"?>
<calcChain xmlns="http://schemas.openxmlformats.org/spreadsheetml/2006/main">
  <c r="K496" i="41" l="1"/>
  <c r="K495" i="41"/>
  <c r="K494" i="41"/>
  <c r="K493" i="41"/>
  <c r="K492" i="41"/>
  <c r="K491" i="41"/>
  <c r="K490" i="41"/>
  <c r="K489" i="41"/>
  <c r="K488" i="41"/>
  <c r="K487" i="41"/>
  <c r="K486" i="41"/>
  <c r="K485" i="41"/>
  <c r="K484" i="41"/>
  <c r="K482" i="41"/>
  <c r="K481" i="41"/>
  <c r="K480" i="41"/>
  <c r="K479" i="41"/>
  <c r="K472" i="41"/>
  <c r="K470" i="41"/>
  <c r="K469" i="41"/>
  <c r="K468" i="41"/>
  <c r="K467" i="41"/>
  <c r="K466" i="41"/>
  <c r="K465" i="41"/>
  <c r="K464" i="41"/>
  <c r="K463" i="41"/>
  <c r="K462" i="41"/>
  <c r="K461" i="41"/>
  <c r="K460" i="41"/>
  <c r="K459" i="41"/>
  <c r="K458" i="41"/>
  <c r="K457" i="41"/>
  <c r="J456" i="41"/>
  <c r="K456" i="41" s="1"/>
  <c r="K455" i="41"/>
  <c r="K454" i="41"/>
  <c r="J453" i="41"/>
  <c r="K453" i="41" s="1"/>
  <c r="K452" i="41"/>
  <c r="K451" i="41"/>
  <c r="K450" i="41"/>
  <c r="K449" i="41"/>
  <c r="K448" i="41"/>
  <c r="K447" i="41"/>
  <c r="K446" i="41"/>
  <c r="K445" i="41"/>
  <c r="K444" i="41"/>
  <c r="K443" i="41"/>
  <c r="K442" i="41"/>
  <c r="K441" i="41"/>
  <c r="K440" i="41"/>
  <c r="K439" i="41"/>
  <c r="K438" i="41"/>
  <c r="K437" i="41"/>
  <c r="K436" i="41"/>
  <c r="K435" i="41"/>
  <c r="K434" i="41"/>
  <c r="K433" i="41"/>
  <c r="K432" i="41"/>
  <c r="K431" i="41"/>
  <c r="K430" i="41"/>
  <c r="K429" i="41"/>
  <c r="K428" i="41"/>
  <c r="K427" i="41"/>
  <c r="K426" i="41"/>
  <c r="K425" i="41"/>
  <c r="K424" i="41"/>
  <c r="K423" i="41"/>
  <c r="K422" i="41"/>
  <c r="K421" i="41"/>
  <c r="K420" i="41"/>
  <c r="K419" i="41"/>
  <c r="K418" i="41"/>
  <c r="K417" i="41"/>
  <c r="K416" i="41"/>
  <c r="K415" i="41"/>
  <c r="K414" i="41"/>
  <c r="K413" i="41"/>
  <c r="K412" i="41"/>
  <c r="K411" i="41"/>
  <c r="K410" i="41"/>
  <c r="K409" i="41"/>
  <c r="K408" i="41"/>
  <c r="K407" i="41"/>
  <c r="K406" i="41"/>
  <c r="K405" i="41"/>
  <c r="K404" i="41"/>
  <c r="K403" i="41"/>
  <c r="K402" i="41"/>
  <c r="K401" i="41"/>
  <c r="K400" i="41"/>
  <c r="K399" i="41"/>
  <c r="K398" i="41"/>
  <c r="K397" i="41"/>
  <c r="K396" i="41"/>
  <c r="K395" i="41"/>
  <c r="K394" i="41"/>
  <c r="K393" i="41"/>
  <c r="K392" i="41"/>
  <c r="K391" i="41"/>
  <c r="K390" i="41"/>
  <c r="K389" i="41"/>
  <c r="K388" i="41"/>
  <c r="K387" i="41"/>
  <c r="K386" i="41"/>
  <c r="K385" i="41"/>
  <c r="K384" i="41"/>
  <c r="K383" i="41"/>
  <c r="K382" i="41"/>
  <c r="K381" i="41"/>
  <c r="K380" i="41"/>
  <c r="K379" i="41"/>
  <c r="K378" i="41"/>
  <c r="K377" i="41"/>
  <c r="K376" i="41"/>
  <c r="K375" i="41"/>
  <c r="K374" i="41"/>
  <c r="K373" i="41"/>
  <c r="K372" i="41"/>
  <c r="K371" i="41"/>
  <c r="K370" i="41"/>
  <c r="K369" i="41"/>
  <c r="K368" i="41"/>
  <c r="K367" i="41"/>
  <c r="K366" i="41"/>
  <c r="K365" i="41"/>
  <c r="K364" i="41"/>
  <c r="K363" i="41"/>
  <c r="K362" i="41"/>
  <c r="K361" i="41"/>
  <c r="K360" i="41"/>
  <c r="K359" i="41"/>
  <c r="K358" i="41"/>
  <c r="K357" i="41"/>
  <c r="K356" i="41"/>
  <c r="K355" i="41"/>
  <c r="K354" i="41"/>
  <c r="K353" i="41"/>
  <c r="K352" i="41"/>
  <c r="K351" i="41"/>
  <c r="K350" i="41"/>
  <c r="K349" i="41"/>
  <c r="K348" i="41"/>
  <c r="K347" i="41"/>
  <c r="K346" i="41"/>
  <c r="K345" i="41"/>
  <c r="K344" i="41"/>
  <c r="K343" i="41"/>
  <c r="K342" i="41"/>
  <c r="K341" i="41"/>
  <c r="K340" i="41"/>
  <c r="K339" i="41"/>
  <c r="K338" i="41"/>
  <c r="K337" i="41"/>
  <c r="K336" i="41"/>
  <c r="K335" i="41"/>
  <c r="K334" i="41"/>
  <c r="K333" i="41"/>
  <c r="K332" i="41"/>
  <c r="K331" i="41"/>
  <c r="K330" i="41"/>
  <c r="K329" i="41"/>
  <c r="K328" i="41"/>
  <c r="K327" i="41"/>
  <c r="K326" i="41"/>
  <c r="K325" i="41"/>
  <c r="K324" i="41"/>
  <c r="K323" i="41"/>
  <c r="K322" i="41"/>
  <c r="K321" i="41"/>
  <c r="K320" i="41"/>
  <c r="K319" i="41"/>
  <c r="K318" i="41"/>
  <c r="K317" i="41"/>
  <c r="K316" i="41"/>
  <c r="K315" i="41"/>
  <c r="K314" i="41"/>
  <c r="K313" i="41"/>
  <c r="K312" i="41"/>
  <c r="K311" i="41"/>
  <c r="K310" i="41"/>
  <c r="K309" i="41"/>
  <c r="K308" i="41"/>
  <c r="K307" i="41"/>
  <c r="K306" i="41"/>
  <c r="K305" i="41"/>
  <c r="K304" i="41"/>
  <c r="K303" i="41"/>
  <c r="K302" i="41"/>
  <c r="K301" i="41"/>
  <c r="K300" i="41"/>
  <c r="K299" i="41"/>
  <c r="K298" i="41"/>
  <c r="K297" i="41"/>
  <c r="K296" i="41"/>
  <c r="K295" i="41"/>
  <c r="K294" i="41"/>
  <c r="K293" i="41"/>
  <c r="K292" i="41"/>
  <c r="K291" i="41"/>
  <c r="K290" i="41"/>
  <c r="K289" i="41"/>
  <c r="K288" i="41"/>
  <c r="K287" i="41"/>
  <c r="K286" i="41"/>
  <c r="K285" i="41"/>
  <c r="K284" i="41"/>
  <c r="K283" i="41"/>
  <c r="K282" i="41"/>
  <c r="K281" i="41"/>
  <c r="K280" i="41"/>
  <c r="K279" i="41"/>
  <c r="K278" i="41"/>
  <c r="K277" i="41"/>
  <c r="K276" i="41"/>
  <c r="K275" i="41"/>
  <c r="K274" i="41"/>
  <c r="K273" i="41"/>
  <c r="K272" i="41"/>
  <c r="K271" i="41"/>
  <c r="K270" i="41"/>
  <c r="K269" i="41"/>
  <c r="K268" i="41"/>
  <c r="K267" i="41"/>
  <c r="K266" i="41"/>
  <c r="K265" i="41"/>
  <c r="K264" i="41"/>
  <c r="K263" i="41"/>
  <c r="K262" i="41"/>
  <c r="K261" i="41"/>
  <c r="K260" i="41"/>
  <c r="K259" i="41"/>
  <c r="K258" i="41"/>
  <c r="K257" i="41"/>
  <c r="K256" i="41"/>
  <c r="K255" i="41"/>
  <c r="K254" i="41"/>
  <c r="K253" i="41"/>
  <c r="K252" i="41"/>
  <c r="K251" i="41"/>
  <c r="K250" i="41"/>
  <c r="K249" i="41"/>
  <c r="K248" i="41"/>
  <c r="K247" i="41"/>
  <c r="K246" i="41"/>
  <c r="K245" i="41"/>
  <c r="K244" i="41"/>
  <c r="K243" i="41"/>
  <c r="J242" i="41"/>
  <c r="K242" i="41" s="1"/>
  <c r="K241" i="41"/>
  <c r="J240" i="41"/>
  <c r="K240" i="41" s="1"/>
  <c r="J239" i="41"/>
  <c r="K239" i="41" s="1"/>
  <c r="J238" i="41"/>
  <c r="K238" i="41" s="1"/>
  <c r="K237" i="41"/>
  <c r="J236" i="41"/>
  <c r="K236" i="41" s="1"/>
  <c r="J235" i="41"/>
  <c r="K235" i="41" s="1"/>
  <c r="J234" i="41"/>
  <c r="K234" i="41" s="1"/>
  <c r="J233" i="41"/>
  <c r="K233" i="41" s="1"/>
  <c r="J232" i="41"/>
  <c r="K232" i="41" s="1"/>
  <c r="J231" i="41"/>
  <c r="K231" i="41" s="1"/>
  <c r="K230" i="41"/>
  <c r="K229" i="41"/>
  <c r="K228" i="41"/>
  <c r="J227" i="41"/>
  <c r="K227" i="41" s="1"/>
  <c r="K226" i="41"/>
  <c r="K225" i="41"/>
  <c r="K224" i="41"/>
  <c r="K223" i="41"/>
  <c r="K222" i="41"/>
  <c r="K221" i="41"/>
  <c r="J220" i="41"/>
  <c r="K220" i="41" s="1"/>
  <c r="K219" i="41"/>
  <c r="K218" i="41"/>
  <c r="K217" i="41"/>
  <c r="K216" i="41"/>
  <c r="K215" i="41"/>
  <c r="K214" i="41"/>
  <c r="K213" i="41"/>
  <c r="K212" i="41"/>
  <c r="K211" i="41"/>
  <c r="K210" i="41"/>
  <c r="K209" i="41"/>
  <c r="K208" i="41"/>
  <c r="K207" i="41"/>
  <c r="K206" i="41"/>
  <c r="K205" i="41"/>
  <c r="K204" i="41"/>
  <c r="K203" i="41"/>
  <c r="K202" i="41"/>
  <c r="K201" i="41"/>
  <c r="K200" i="41"/>
  <c r="K199" i="41"/>
  <c r="K198" i="41"/>
  <c r="K197" i="41"/>
  <c r="K196" i="41"/>
  <c r="K195" i="41"/>
  <c r="K194" i="41"/>
  <c r="K193" i="41"/>
  <c r="K192" i="41"/>
  <c r="K191" i="41"/>
  <c r="K190" i="41"/>
  <c r="K189" i="41"/>
  <c r="K188" i="41"/>
  <c r="K187" i="41"/>
  <c r="K186" i="41"/>
  <c r="K185" i="41"/>
  <c r="K174" i="41"/>
  <c r="K173" i="41"/>
  <c r="K172" i="41"/>
  <c r="K171" i="41"/>
  <c r="K170" i="41"/>
  <c r="K169" i="41"/>
  <c r="K168" i="41"/>
  <c r="K167" i="41"/>
  <c r="K166" i="41"/>
  <c r="K165" i="41"/>
  <c r="K164" i="41"/>
  <c r="K163" i="41"/>
  <c r="K162" i="41"/>
  <c r="K161" i="41"/>
  <c r="K160" i="41"/>
  <c r="K159" i="41"/>
  <c r="K158" i="41"/>
  <c r="K157" i="41"/>
  <c r="K156" i="41"/>
  <c r="K155" i="41"/>
  <c r="K154" i="41"/>
  <c r="K153" i="41"/>
  <c r="K152" i="41"/>
  <c r="K151" i="41"/>
  <c r="K150" i="41"/>
  <c r="K149" i="41"/>
  <c r="K148" i="41"/>
  <c r="K147" i="41"/>
  <c r="K146" i="41"/>
  <c r="K145" i="41"/>
  <c r="K144" i="41"/>
  <c r="K143" i="41"/>
  <c r="K142" i="41"/>
  <c r="K141" i="41"/>
  <c r="J140" i="41"/>
  <c r="K140" i="41" s="1"/>
  <c r="K139" i="41"/>
  <c r="K138" i="41"/>
  <c r="K137" i="41"/>
  <c r="K136" i="41"/>
  <c r="J135" i="41"/>
  <c r="K135" i="41" s="1"/>
  <c r="K134" i="41"/>
  <c r="J133" i="41"/>
  <c r="K133" i="41" s="1"/>
  <c r="J132" i="41"/>
  <c r="K132" i="41" s="1"/>
  <c r="J131" i="41"/>
  <c r="K131" i="41" s="1"/>
  <c r="J130" i="41"/>
  <c r="K130" i="41" s="1"/>
  <c r="K129" i="41"/>
  <c r="J128" i="41"/>
  <c r="K128" i="41" s="1"/>
  <c r="K127" i="41"/>
  <c r="K126" i="41"/>
  <c r="K125" i="41"/>
  <c r="J124" i="41"/>
  <c r="K124" i="41" s="1"/>
  <c r="J123" i="41"/>
  <c r="K123" i="41" s="1"/>
  <c r="J122" i="41"/>
  <c r="K122" i="41" s="1"/>
  <c r="J121" i="41"/>
  <c r="K121" i="41" s="1"/>
  <c r="J120" i="41"/>
  <c r="K120" i="41" s="1"/>
  <c r="J119" i="41"/>
  <c r="K119" i="41" s="1"/>
  <c r="J118" i="41"/>
  <c r="K118" i="41" s="1"/>
  <c r="J117" i="41"/>
  <c r="K117" i="41" s="1"/>
  <c r="J116" i="41"/>
  <c r="K116" i="41" s="1"/>
  <c r="K115" i="41"/>
  <c r="J114" i="41"/>
  <c r="K114" i="41" s="1"/>
  <c r="J113" i="41"/>
  <c r="K113" i="41" s="1"/>
  <c r="K112" i="41"/>
  <c r="K111" i="41"/>
  <c r="K110" i="41"/>
  <c r="K109" i="41"/>
  <c r="K108" i="41"/>
  <c r="K107" i="41"/>
  <c r="K106" i="41"/>
  <c r="K105" i="41"/>
  <c r="K104" i="41"/>
  <c r="K103" i="41"/>
  <c r="K102" i="41"/>
  <c r="K101" i="41"/>
  <c r="K100" i="41"/>
  <c r="K99" i="41"/>
  <c r="K98" i="41"/>
  <c r="K97" i="41"/>
  <c r="K96" i="41"/>
  <c r="K95" i="41"/>
  <c r="K94" i="41"/>
  <c r="K93" i="41"/>
  <c r="K92" i="41"/>
  <c r="K91" i="41"/>
  <c r="K90" i="41"/>
  <c r="K89" i="41"/>
  <c r="K88" i="41"/>
  <c r="K87" i="41"/>
  <c r="K86" i="41"/>
  <c r="K85" i="41"/>
  <c r="K84" i="41"/>
  <c r="K83" i="41"/>
  <c r="K82" i="41"/>
  <c r="K81" i="41"/>
  <c r="K80" i="41"/>
  <c r="K79" i="41"/>
  <c r="K78" i="41"/>
  <c r="K77" i="41"/>
  <c r="K76" i="41"/>
  <c r="K75" i="41"/>
  <c r="K74" i="41"/>
  <c r="K73" i="41"/>
  <c r="K72" i="41"/>
  <c r="K71" i="41"/>
  <c r="K70" i="41"/>
  <c r="K69" i="41"/>
  <c r="K68" i="41"/>
  <c r="K67" i="41"/>
  <c r="K66" i="41"/>
  <c r="K65" i="41"/>
  <c r="K64" i="41"/>
  <c r="K63" i="41"/>
  <c r="K62" i="41"/>
  <c r="K61" i="41"/>
  <c r="K60" i="41"/>
  <c r="K59" i="41"/>
  <c r="K58" i="41"/>
  <c r="K57" i="41"/>
  <c r="K56" i="41"/>
  <c r="K55" i="41"/>
  <c r="K54" i="41"/>
  <c r="K53" i="41"/>
  <c r="K52" i="41"/>
  <c r="K51" i="41"/>
  <c r="K40" i="41"/>
  <c r="K39" i="41"/>
  <c r="K38" i="41"/>
  <c r="K37" i="41"/>
  <c r="K36" i="41"/>
  <c r="K35" i="41"/>
  <c r="K34" i="41"/>
  <c r="K33" i="41"/>
  <c r="K32" i="41"/>
  <c r="K31" i="41"/>
  <c r="K30" i="41"/>
  <c r="K29" i="41"/>
  <c r="K28" i="41"/>
  <c r="K27" i="41"/>
  <c r="K26" i="41"/>
  <c r="K25" i="41"/>
  <c r="K24" i="41"/>
  <c r="K23" i="41"/>
  <c r="K22" i="41"/>
  <c r="K21" i="41"/>
  <c r="K20" i="41"/>
  <c r="K19" i="41"/>
  <c r="K18" i="41"/>
  <c r="K17" i="41"/>
  <c r="J16" i="41"/>
  <c r="K16" i="41" s="1"/>
  <c r="J15" i="41"/>
  <c r="K14" i="41"/>
  <c r="K13" i="41"/>
  <c r="K12" i="41"/>
  <c r="K11" i="41"/>
  <c r="K10" i="41"/>
  <c r="K9" i="41"/>
  <c r="K8" i="41"/>
  <c r="K7" i="41"/>
  <c r="K15" i="41" l="1"/>
</calcChain>
</file>

<file path=xl/sharedStrings.xml><?xml version="1.0" encoding="utf-8"?>
<sst xmlns="http://schemas.openxmlformats.org/spreadsheetml/2006/main" count="6867" uniqueCount="1500">
  <si>
    <t>Наименование работ</t>
  </si>
  <si>
    <t>Нача-ло</t>
  </si>
  <si>
    <t>Окон-чание</t>
  </si>
  <si>
    <t>Южные электрические сети</t>
  </si>
  <si>
    <t>Вид ремо нта</t>
  </si>
  <si>
    <t>Зар. плата</t>
  </si>
  <si>
    <t>1.</t>
  </si>
  <si>
    <t>Типовой ремонт:</t>
  </si>
  <si>
    <t>Наименование филиала:</t>
  </si>
  <si>
    <t>Наименование объекта   (тип; ст.№)</t>
  </si>
  <si>
    <t>Cрок</t>
  </si>
  <si>
    <t>Итого по филиалу ЮЭС</t>
  </si>
  <si>
    <t>Электротехническое оборудование</t>
  </si>
  <si>
    <t>Оборудование СДТУ</t>
  </si>
  <si>
    <t>Итого по оборудованию СДТУ:</t>
  </si>
  <si>
    <t>КЛ-0,4-35 кВ</t>
  </si>
  <si>
    <t>КЛ-0,4-110 кВ</t>
  </si>
  <si>
    <t>Осмотр трасс КЛ (в том числе бесхоз и переданных на тех.обслуживание)</t>
  </si>
  <si>
    <t>Надзор за выполнением земельных работ СМО</t>
  </si>
  <si>
    <t>КР</t>
  </si>
  <si>
    <t>ТО</t>
  </si>
  <si>
    <t>Соб.сил</t>
  </si>
  <si>
    <t>ВЛ 500 кВ №581</t>
  </si>
  <si>
    <t>Март</t>
  </si>
  <si>
    <t>ВЛ 220 кВ НИТЭЦ- Правобережная А, Б</t>
  </si>
  <si>
    <t>ВЛ 110 кВ Шелехово- Подкаменная</t>
  </si>
  <si>
    <t xml:space="preserve">ВЛ 220 кВ  Ключи - Шелехов А,Б    </t>
  </si>
  <si>
    <t>ВЛ 220 кВ  №207, №208</t>
  </si>
  <si>
    <t>ВЛ 220 кВ ШБЦ269, ЩБЦ270</t>
  </si>
  <si>
    <t>ВЛ 110 кВ  Шелехов - Луговая А,Б</t>
  </si>
  <si>
    <t>ВЛ 35 Туристская - Б.Речка  с отп. ДСЛ Ангара</t>
  </si>
  <si>
    <t>ВЛ 35 Туристская - порт Байкал</t>
  </si>
  <si>
    <t>ВЛ 35 кВ Южная- Солнечная с отпайкой на ПС Лисиха</t>
  </si>
  <si>
    <t xml:space="preserve">ВЛ 35 кВ Изумрудная-М.Падь ц. А, Б </t>
  </si>
  <si>
    <t>Техобслуживание РУ-6(10)-0,4 кВ, Т-1,Т-2</t>
  </si>
  <si>
    <t>ТР</t>
  </si>
  <si>
    <t>ВЛ-10/0,4кВ</t>
  </si>
  <si>
    <t>ВЛ 0,4-6-10-35 кВ</t>
  </si>
  <si>
    <t>Замена ответвлений к жилым домам</t>
  </si>
  <si>
    <t>Устранение дефектов: Замена РЛНД-10/400</t>
  </si>
  <si>
    <t>ВЛ 0,4 кВ</t>
  </si>
  <si>
    <t xml:space="preserve">Монтаж временных линий электроснабжения, аварийные работы </t>
  </si>
  <si>
    <t>Ул. Безбокова 38, управление</t>
  </si>
  <si>
    <t>Ремонт аппаратуры телемеханики (компьютеры)</t>
  </si>
  <si>
    <t xml:space="preserve">Ремонт, расчистка заездов на трассу ВЛ 1га </t>
  </si>
  <si>
    <t>ВЛ 220 кВ Ключи-КРУЭ-Общезаводская А,Б</t>
  </si>
  <si>
    <t>ВЛ 220 кВ КБЦ-269 ШБЦ-270</t>
  </si>
  <si>
    <t>Вырубка кустарника -6га</t>
  </si>
  <si>
    <t xml:space="preserve">Техобслуживание РУ-6(10)-0,4 кВ, Т-1,Т-2 </t>
  </si>
  <si>
    <t xml:space="preserve"> В/У 0,4 кВ жилых домов</t>
  </si>
  <si>
    <t>Техобслуживание ВУ-0,4 кВ по результатам осмотров.</t>
  </si>
  <si>
    <t>Устранение дефектов (замена автоматов, рубильников, ошиновки, ВН, изоляторов, ОПН).</t>
  </si>
  <si>
    <t>Ремонт ТП , РП по результатам диагностики</t>
  </si>
  <si>
    <t>ВЛ-6(10) кВ</t>
  </si>
  <si>
    <t>Устранение дефектов (Замена РЛНД-10/400, РЛК-10/400).</t>
  </si>
  <si>
    <t>ВЛ 0,4-6(10) кВ</t>
  </si>
  <si>
    <t>Замена ПУ, устранение дефектов АИИСКУЭ</t>
  </si>
  <si>
    <t>ВЛ-0,4кВ от ТП 648 гр. Госпитальная</t>
  </si>
  <si>
    <t>ВЛ-0,4кВ от ТП 660 гр. Яковлева</t>
  </si>
  <si>
    <t>ВЛ-0,4кВ от ТП 916 гр. Донская</t>
  </si>
  <si>
    <t>ВЛ-0,4кВ от ТП 447 гр. Николаева</t>
  </si>
  <si>
    <t>ВЛ-0,4кВ от ТП 1375 ул.Первомайская</t>
  </si>
  <si>
    <t>ВЛ-0,4кВ от ТП 1125 ул.Енисейская</t>
  </si>
  <si>
    <t xml:space="preserve"> ВЛ 0,4кВ от ТП-770 гр. пер Лесопильный</t>
  </si>
  <si>
    <t xml:space="preserve"> В/У 0,4 кВ жилых домов ПРЭС</t>
  </si>
  <si>
    <t>Бытовая</t>
  </si>
  <si>
    <t>СР</t>
  </si>
  <si>
    <t>Введенщина</t>
  </si>
  <si>
    <t>Военный Городок</t>
  </si>
  <si>
    <t>Глазково</t>
  </si>
  <si>
    <t>Жилкино</t>
  </si>
  <si>
    <t>Мельниково</t>
  </si>
  <si>
    <t>В-6 яч № 30 Мазутохоз-во"Б"</t>
  </si>
  <si>
    <t>Ново-Ленино</t>
  </si>
  <si>
    <t>Пивзавод</t>
  </si>
  <si>
    <t>РП-24</t>
  </si>
  <si>
    <t>РП-25</t>
  </si>
  <si>
    <t>РП-26</t>
  </si>
  <si>
    <t>В-6 яч.№ 17</t>
  </si>
  <si>
    <t>РП-34</t>
  </si>
  <si>
    <t>РП-40</t>
  </si>
  <si>
    <t>РП-9</t>
  </si>
  <si>
    <t>Спутник</t>
  </si>
  <si>
    <t>Шелехово</t>
  </si>
  <si>
    <t>Байкальская</t>
  </si>
  <si>
    <t>Партизанская</t>
  </si>
  <si>
    <t>В-6 яч.3</t>
  </si>
  <si>
    <t>В-6 яч.1</t>
  </si>
  <si>
    <t>РП-1</t>
  </si>
  <si>
    <t>В-6 яч.4</t>
  </si>
  <si>
    <t>В-6 яч.6</t>
  </si>
  <si>
    <t>РП-10</t>
  </si>
  <si>
    <t>В-6 яч.2</t>
  </si>
  <si>
    <t>РП-13</t>
  </si>
  <si>
    <t>РП-14</t>
  </si>
  <si>
    <t>РП-16</t>
  </si>
  <si>
    <t>РП-30</t>
  </si>
  <si>
    <t>РП-32</t>
  </si>
  <si>
    <t>РП-46</t>
  </si>
  <si>
    <t>РП-50</t>
  </si>
  <si>
    <t>РП-6</t>
  </si>
  <si>
    <t>ТП-909</t>
  </si>
  <si>
    <t>ТП-976</t>
  </si>
  <si>
    <t>В-6 яч.0</t>
  </si>
  <si>
    <t>Цимлянская</t>
  </si>
  <si>
    <t>ИАЗ ГПП (ЗРУ-6кВ)</t>
  </si>
  <si>
    <t>ИАЗ ГПП (КРУН-6кВ)</t>
  </si>
  <si>
    <t>В-6 яч.№ 1656 ТП-40</t>
  </si>
  <si>
    <t>ИАЗ ГРУ-Ф</t>
  </si>
  <si>
    <t>ТП-11</t>
  </si>
  <si>
    <t>ПС 500-6 кв</t>
  </si>
  <si>
    <t>ТП и РП 6/10кВ</t>
  </si>
  <si>
    <t>Устранение дефектов (замена, выправка единичных опор, провода, изоляторов на ВЛ-10/0,4кВ).</t>
  </si>
  <si>
    <t>№ п/п</t>
  </si>
  <si>
    <t xml:space="preserve">Вырубка кустарника на трассе ВЛ 1га
 </t>
  </si>
  <si>
    <t>Валка угрожающих деревьев 
по Н.Ленино -ТЭЦ-10 пр.12-27 =12шт. 
по ВЛ Н.Ленино-Еловка пр.12-27 =12шт.
Вырубка кустарника 1га/г</t>
  </si>
  <si>
    <t>Вырубка кустарника 1га/г</t>
  </si>
  <si>
    <t>Валка угрожающих деревьев пр.1-5 = 12шт.
Вырубка кустарника 1га/г</t>
  </si>
  <si>
    <t>Валка угрожающих деревьев ц.А,Б -25 шт.
Вырубка кустарника 1га/г</t>
  </si>
  <si>
    <t>Монтаж промежуточных опор П-31 2шт., провода СИП-2 2х16 0,1км, демонтаж деревянных опор 1шт.</t>
  </si>
  <si>
    <t>Монтаж промежуточных опор П-31-2шт., провода СИП-4 4х16-0,15км, демонтаж деревянных опор-2шт.</t>
  </si>
  <si>
    <t>Участок ТП ПРЭС</t>
  </si>
  <si>
    <t>ТП  ПРЭС</t>
  </si>
  <si>
    <t>Вырубка кустарника на трассе ВЛ 4га</t>
  </si>
  <si>
    <t>Валка угрожающих деревьев пр.12-14,20-21,25-26,29-30,32-33,54-56 = 25шт. Вырубка кустарника 1га/г
Выправка ж/б опор: оп.56,59</t>
  </si>
  <si>
    <t>Валка угрожающих деревьев пр.2-20 = 12шт.
Вырубка кустарника 1га/г
Замена фарфор изоляторов оп.№А18, А16, А12, А10 ПС-70=40шт.</t>
  </si>
  <si>
    <t>Монтаж промежуточных опор П-31 3шт., провода СИП-2 4х70 0,25км, СИП 4х16 0,1км, СИП 2х16 0,15км Демонтаж дерявянных опор 1шт.</t>
  </si>
  <si>
    <t>Монтаж анкерных опор П-31 2 шт., провода СИП-2 3х70+1х70 0,08км СИП4х16 0,05км, СИП 2х16 0,125км демонтаж деревянных опор 2 шт.</t>
  </si>
  <si>
    <t>Монтаж промежуточных опор П-31-2шт., провода СИП-4 4х16-0,05км, СИП 2х16 0,05км, демонтаж деревянных опор-2шт.</t>
  </si>
  <si>
    <t xml:space="preserve">Техобслуживание ВЛ 1383км (периодические осмотры, измерения, замеры на загнивание опор, проверка габаритов) </t>
  </si>
  <si>
    <t>ВЛ Восточная - Туристская А, Б</t>
  </si>
  <si>
    <t>Замена ж\б опор (подрядом): оп.131, 132, 133, 134, 139, 144, 163, 166, 167, 170, 172, 177.</t>
  </si>
  <si>
    <t xml:space="preserve">В-10 яч.106 </t>
  </si>
  <si>
    <t>Т</t>
  </si>
  <si>
    <t xml:space="preserve">В-10 яч.107 </t>
  </si>
  <si>
    <t xml:space="preserve">В-10 яч.211 </t>
  </si>
  <si>
    <t>ТСН-1</t>
  </si>
  <si>
    <t>ТСН-2</t>
  </si>
  <si>
    <t>СВ-6 яч № 12</t>
  </si>
  <si>
    <t>В-10 яч № 25 хладокомбинат 1</t>
  </si>
  <si>
    <t>В-10 яч № 26 ТП-1805</t>
  </si>
  <si>
    <t>В-10 яч № 27 ДГР-3-10</t>
  </si>
  <si>
    <t>СВ-10 яч № 28</t>
  </si>
  <si>
    <t>В-6 яч. № 16 ДГР-2-6</t>
  </si>
  <si>
    <t>В-6 яч.№ 25</t>
  </si>
  <si>
    <t>В-6 яч.№ 26</t>
  </si>
  <si>
    <t>В-6 яч № 32 ТП 308, ТСН-5</t>
  </si>
  <si>
    <t>В-6 яч № 35 Завод"Е"</t>
  </si>
  <si>
    <t>В-6 яч №37 ТП-3195п</t>
  </si>
  <si>
    <t>В-6 яч №38 КНС-24"Б"</t>
  </si>
  <si>
    <t>В-6 яч №42 РП-27"А"</t>
  </si>
  <si>
    <t>В-6 яч.№ 5 ДГР-1</t>
  </si>
  <si>
    <t>В-6 яч.№ 7</t>
  </si>
  <si>
    <t>В-6 яч.№ 9</t>
  </si>
  <si>
    <t>СВ-6 яч.№ 11</t>
  </si>
  <si>
    <t>В-6 яч.№ 13 Н-Мельниково</t>
  </si>
  <si>
    <t>В-6 яч.№ 15 МЖК "А"</t>
  </si>
  <si>
    <t>В-6 яч.№ 15а Завод "Г"</t>
  </si>
  <si>
    <t>В-10 яч № 4 ТП-1, ТП-3677п</t>
  </si>
  <si>
    <t>В-10 яч № 5 РП-25"Б"</t>
  </si>
  <si>
    <t>В-10 яч.№ 22 ТП-5623п</t>
  </si>
  <si>
    <t>В-10 яч.№ 27</t>
  </si>
  <si>
    <t>СВ-10 яч № 6</t>
  </si>
  <si>
    <t>В-6 яч № 13 ТП-666,ТП-408,тп-1059</t>
  </si>
  <si>
    <t>ШСВ-6 яч № 5</t>
  </si>
  <si>
    <t>В-10 Т-3</t>
  </si>
  <si>
    <t>В-10 Т-4</t>
  </si>
  <si>
    <t>В-6 яч №10 В-6 Т-4</t>
  </si>
  <si>
    <t>В-6 яч № 10 ТП-1061, ТП-1647</t>
  </si>
  <si>
    <t>В-6 яч № 2 Н-Ленно"Б"</t>
  </si>
  <si>
    <t>В-6 яч № 3 ТП-765</t>
  </si>
  <si>
    <t>В-6 яч № 4 ТП-792</t>
  </si>
  <si>
    <t>В-6 яч № 5 ТП-987</t>
  </si>
  <si>
    <t>В-6 яч № 6 ТП-644</t>
  </si>
  <si>
    <t>В-6 яч № 7 ТП-1185"А"</t>
  </si>
  <si>
    <t>В-6 яч № 8 ТП-1035</t>
  </si>
  <si>
    <t>В-6 яч № 9 ТП-1185"Б"</t>
  </si>
  <si>
    <t>В-10 яч № 2 ТП-1067"А"</t>
  </si>
  <si>
    <t>В-10 яч № 3 ТП-1728</t>
  </si>
  <si>
    <t>В-10 яч № 4 ТП-1149"А"</t>
  </si>
  <si>
    <t>В-10 яч №13 ТП-1149"Б"</t>
  </si>
  <si>
    <t>В-10 яч №14 ТП-1351</t>
  </si>
  <si>
    <t>В-10 яч № 11 ТП-2090</t>
  </si>
  <si>
    <t>В-6 яч № 13 ТП-1495"Б"</t>
  </si>
  <si>
    <t>В-6 яч № 5 ТП-1495"А"</t>
  </si>
  <si>
    <t>В-6 яч № 8 ТП-699</t>
  </si>
  <si>
    <t>В-6 яч № 26 ТП-1354</t>
  </si>
  <si>
    <t>В-6 яч № 29 РП-39"Б"</t>
  </si>
  <si>
    <t>В-6 яч № 31 РП-12"Б"</t>
  </si>
  <si>
    <t>В-6 яч41 ТП-1163</t>
  </si>
  <si>
    <t>В-6 яч42 ТП-2261</t>
  </si>
  <si>
    <t>В-6 яч43 ТП-2372</t>
  </si>
  <si>
    <t>В-220 № 208</t>
  </si>
  <si>
    <t>ЛР-220 № 208</t>
  </si>
  <si>
    <t xml:space="preserve"> В-6 яч.16</t>
  </si>
  <si>
    <t xml:space="preserve"> В-6 яч.17</t>
  </si>
  <si>
    <t xml:space="preserve"> В-6 яч.18</t>
  </si>
  <si>
    <t>В-6 яч.17</t>
  </si>
  <si>
    <t>В-6 яч.23</t>
  </si>
  <si>
    <t>В-6 яч.25</t>
  </si>
  <si>
    <t>В-6 яч.15</t>
  </si>
  <si>
    <t>В-6 яч.11</t>
  </si>
  <si>
    <t>В-6 яч.12</t>
  </si>
  <si>
    <t>В-6 яч.14</t>
  </si>
  <si>
    <t>В-6 яч.16</t>
  </si>
  <si>
    <t>В-6 яч.18</t>
  </si>
  <si>
    <t>В-6 яч.20</t>
  </si>
  <si>
    <t>В-6 яч.7 ТП-2635</t>
  </si>
  <si>
    <t>В-6 яч.8</t>
  </si>
  <si>
    <t>В-6 яч.9</t>
  </si>
  <si>
    <t>В-10 яч.5</t>
  </si>
  <si>
    <t>В-10 яч.10</t>
  </si>
  <si>
    <t>В-10 яч.11</t>
  </si>
  <si>
    <t>В-10 яч.12</t>
  </si>
  <si>
    <t>В-10 яч.2</t>
  </si>
  <si>
    <t>В-10 яч.4</t>
  </si>
  <si>
    <t>В-10 яч.6</t>
  </si>
  <si>
    <t>В-10 яч.8</t>
  </si>
  <si>
    <t>В-6 яч.№ 15</t>
  </si>
  <si>
    <t>В-6 яч.№ 18</t>
  </si>
  <si>
    <t>В-6 яч.№ 19</t>
  </si>
  <si>
    <t>В-6 яч.№ 2</t>
  </si>
  <si>
    <t>В-6 яч.№ 20</t>
  </si>
  <si>
    <t>В-6 яч.№ 21</t>
  </si>
  <si>
    <t>В-6 яч.№ 3</t>
  </si>
  <si>
    <t>В-6 яч.№ 4</t>
  </si>
  <si>
    <t>В-6 яч.№ 5</t>
  </si>
  <si>
    <t>В-6 яч.№ 6</t>
  </si>
  <si>
    <t>В-6 яч.29</t>
  </si>
  <si>
    <t>В-6 яч.30</t>
  </si>
  <si>
    <t>В-6 яч.31</t>
  </si>
  <si>
    <t>В-6 яч.32</t>
  </si>
  <si>
    <t>В-6 яч.34</t>
  </si>
  <si>
    <t>ТСН-4</t>
  </si>
  <si>
    <t>В-6 яч.№ 1602 ГРУ 3610</t>
  </si>
  <si>
    <t>В-6 яч.№ 1626 РП-37</t>
  </si>
  <si>
    <t>В-6 яч.№ 1628 ТП-75Секция1</t>
  </si>
  <si>
    <t>В-6 яч.№ 1635 ТП-78</t>
  </si>
  <si>
    <t>В-6 яч.№ 1646 РП-3</t>
  </si>
  <si>
    <t>В-6 яч.8 Районная В</t>
  </si>
  <si>
    <t>ШСВ-6 яч.10</t>
  </si>
  <si>
    <t>В-6 яч.12 ТП-10 К-3</t>
  </si>
  <si>
    <t>В-6 яч.1 Т-3</t>
  </si>
  <si>
    <t>В-6 яч.3 Т-1</t>
  </si>
  <si>
    <t>В-6 яч.7 ТП-13</t>
  </si>
  <si>
    <t>В-6 яч.9 ТП-ГПТУ К-2</t>
  </si>
  <si>
    <t>В-6 яч.13 КТП-136,КТП-135</t>
  </si>
  <si>
    <t>В-6 яч.16 КТП-125</t>
  </si>
  <si>
    <t>Производственная база ул. Томсона, 7</t>
  </si>
  <si>
    <t xml:space="preserve">Ремонт бытовых помещений </t>
  </si>
  <si>
    <t xml:space="preserve">Гаражные боксы СМиТ, ул.Безбокова, 38а </t>
  </si>
  <si>
    <t>Ремонт кровли гаражного бокса №4; смотровых ям и ворот гаражных боксов №5-14.</t>
  </si>
  <si>
    <t>Здание ПС 110 кВ Кировская</t>
  </si>
  <si>
    <t>Ремонт кровли ГЩУ и помещений</t>
  </si>
  <si>
    <t>Ремонт и техобслуживание административных зданий</t>
  </si>
  <si>
    <t>Ремонт и техобслуживание зданий и сооружений ПС.</t>
  </si>
  <si>
    <t>Ремонт и тех. обслуживание зданий ТП</t>
  </si>
  <si>
    <t>Ул. Безбокова 38Б, СМиТ</t>
  </si>
  <si>
    <t>Ремонт тракторной техники (ремонт гидросистемы, ДВС, мост зад)</t>
  </si>
  <si>
    <t>Ремонт экскаваторной техники (ремонт гидросистемы, ДВС, мосты)</t>
  </si>
  <si>
    <t>Ремонт автокранов и автовышек (ремонт установки)</t>
  </si>
  <si>
    <t>Ремонт двигателя ГАЗ-3732М1 Е103УК</t>
  </si>
  <si>
    <t>Устранение дефектов (замена единичных опор, провода, изоляторов на ВЛ-10/0,4кВ).</t>
  </si>
  <si>
    <t>ВЛ6/10кВ</t>
  </si>
  <si>
    <t xml:space="preserve">Техобслуживание ВЛ 1920км (периодические осмотры, измерения, замеры на загнивание опор, проверка габаритов) </t>
  </si>
  <si>
    <t>Аварийно-восстановительные работы</t>
  </si>
  <si>
    <t>ТП 1028</t>
  </si>
  <si>
    <t>ТП 787</t>
  </si>
  <si>
    <t>ТП 981</t>
  </si>
  <si>
    <t>ТП 1115</t>
  </si>
  <si>
    <t>ТП 1722</t>
  </si>
  <si>
    <t>ТП1354</t>
  </si>
  <si>
    <t>ТП 1096</t>
  </si>
  <si>
    <t>ТП 1097</t>
  </si>
  <si>
    <t>РП-39</t>
  </si>
  <si>
    <t>ТП 8</t>
  </si>
  <si>
    <t>ТП 26</t>
  </si>
  <si>
    <t>ТП 237</t>
  </si>
  <si>
    <t>ТП 669</t>
  </si>
  <si>
    <t>ТП 943</t>
  </si>
  <si>
    <t>КТПН 2812</t>
  </si>
  <si>
    <t>ТП 1122</t>
  </si>
  <si>
    <t>ТП 1142</t>
  </si>
  <si>
    <t>ТП 570</t>
  </si>
  <si>
    <t>ТП 590</t>
  </si>
  <si>
    <t>Ревизия В/У</t>
  </si>
  <si>
    <t>Техобслуживание В/У 0,4 кВ</t>
  </si>
  <si>
    <t>Устранение дефектов (замена Автоматов, рубильников, ошиновки, ВН, изоляторов, ОПН, ИПУ).</t>
  </si>
  <si>
    <t>Осмотры ТП,РП</t>
  </si>
  <si>
    <t>Ремонт трансформаторов 6-10 кВ 10 шт</t>
  </si>
  <si>
    <t>Регенерация масла - 8 т</t>
  </si>
  <si>
    <t>Доливка масла 14 т</t>
  </si>
  <si>
    <t>Янв</t>
  </si>
  <si>
    <t>ЮЭС</t>
  </si>
  <si>
    <t>Техобслуживание ВЛ (обновление диспетчерских наименований, измерения, замеры на загнивание опор, проверка габаритов) 680км.</t>
  </si>
  <si>
    <t>Монтаж промежуточных опор П-31 2шт., провода СИП 4х16 0,1км, СИП 2х16 0,05км, демонтаж деревянных опор 2 шт.</t>
  </si>
  <si>
    <t>Ремонт автомобилей по перевозке грузов, легкового транспорта, спец.техники, ремонт автомобилей ОВБ (ремонт ДВС, КПП,  мосты задний и передний, разд. короб, подвеска)</t>
  </si>
  <si>
    <t>Вырубка кустарника 1га, Замена дефектной изоляции: ВЛ №269 оп.№А5: изолятор ПС-160 - 4шт., ВЛ №270 оп.№А1: изолятор ПС-160 - 5шт.</t>
  </si>
  <si>
    <t>ВЛ 110 кВ Н.Ленино - Еловка; ТЭЦ-10 - Н.Ленино</t>
  </si>
  <si>
    <t>ТП 6(10)/0,4 кВ Лен РЭС</t>
  </si>
  <si>
    <t>ТП 6/10/0,4 ЛРЭС</t>
  </si>
  <si>
    <t>Монтаж промежуточных опор П-31-1шт. провода СИП-4 4х16-0,05км, демонтаж деревянных опор-1шт.</t>
  </si>
  <si>
    <t>Ремонт и техобслуживание зданий и сооружений производственных баз.</t>
  </si>
  <si>
    <t>Братск водстрой</t>
  </si>
  <si>
    <t>Факт (подряд; соб. сил)</t>
  </si>
  <si>
    <t>Матери алы и запчасти</t>
  </si>
  <si>
    <t>ООО "БЭС"</t>
  </si>
  <si>
    <t>Аварийный ремонт КЛ 6-10кВ по г. Иркутску</t>
  </si>
  <si>
    <t>«Устройство проколов методом ГНБ через дороги с прокладкой пэ труб. ПС Кировская-ТП-200»</t>
  </si>
  <si>
    <t>Ремонт помещений и освещения. Ремонт отмостки и пандуса на ПС 110 кВ Центральная.</t>
  </si>
  <si>
    <t>ВЛ 220 кВ Шелехово-БЦБК</t>
  </si>
  <si>
    <t>Гидрострой</t>
  </si>
  <si>
    <t>Зеон-Сервис</t>
  </si>
  <si>
    <t>Кайрос</t>
  </si>
  <si>
    <t>Коршун</t>
  </si>
  <si>
    <t>Процесс строй</t>
  </si>
  <si>
    <t>Эверест</t>
  </si>
  <si>
    <t>Эверест
Шелтрейд</t>
  </si>
  <si>
    <t xml:space="preserve">Монтаж кабеля ВОЛС на ВЛ 220 кВ </t>
  </si>
  <si>
    <t>ВЛ 0,4 (по результатам осмотров)</t>
  </si>
  <si>
    <t>Осмотры, ТП, РП, корректировка схем, составление листов осмотра</t>
  </si>
  <si>
    <t>ТП-908  ул. Севастопольская</t>
  </si>
  <si>
    <t>Ремонт кровли</t>
  </si>
  <si>
    <t>Восточные электрические сети</t>
  </si>
  <si>
    <t>Фактические показатели</t>
  </si>
  <si>
    <t>Соц. отч.</t>
  </si>
  <si>
    <t xml:space="preserve"> Факт (подряд, соб. силами) </t>
  </si>
  <si>
    <t xml:space="preserve"> Материалы и запчасти </t>
  </si>
  <si>
    <t>ВЭС</t>
  </si>
  <si>
    <t xml:space="preserve"> ВЛ-35кВ  Усть-Орда-Харат</t>
  </si>
  <si>
    <t>Расчистка трассы ВЛ от ДКР (средней густоты вручную).</t>
  </si>
  <si>
    <t>Проезд бригады к месту работ 100 км.</t>
  </si>
  <si>
    <t>ВЛ-10-110 кВ</t>
  </si>
  <si>
    <t>Мехрасчистка трассы ВЛ измельчителями 50 га.</t>
  </si>
  <si>
    <t>ВЛ 0,4кВ от КТП -570</t>
  </si>
  <si>
    <t>4131 Ремонт провода А-50 ВЛ. 04кВ.</t>
  </si>
  <si>
    <t>ВЛ 10кВ Жигалово-Орловка</t>
  </si>
  <si>
    <t>3075 Установка  ж/б приставки на ВЛ.  10кВ.</t>
  </si>
  <si>
    <t>Оёкский и Прибайкальский РЭС</t>
  </si>
  <si>
    <t>Расчистка трассы ВЛ от ДКР и угрожающих деревьев.</t>
  </si>
  <si>
    <t>Проект Строй ЭнергоСвязь</t>
  </si>
  <si>
    <t>Здание гаража</t>
  </si>
  <si>
    <t>Ремонт здания гаража</t>
  </si>
  <si>
    <t>Видеорегистраторы</t>
  </si>
  <si>
    <t>Мегаполис-Телеком регион</t>
  </si>
  <si>
    <t>Гараж Эхирит-Булагатского РЭС</t>
  </si>
  <si>
    <t>Ремонт охранно-пожарной сигнализации гаража</t>
  </si>
  <si>
    <t>Спектр</t>
  </si>
  <si>
    <t>Оекский РЭС</t>
  </si>
  <si>
    <t>Ремонт автотракторной техники</t>
  </si>
  <si>
    <t>Эхирит-Булагатский РЭС</t>
  </si>
  <si>
    <t>Баяндаевский РЭС</t>
  </si>
  <si>
    <t>Качугский РЭС</t>
  </si>
  <si>
    <t>Осинский РЭС</t>
  </si>
  <si>
    <t>Усть-Удинский РЭС</t>
  </si>
  <si>
    <t>Жигаловский РЭС</t>
  </si>
  <si>
    <t>Прибайкальский РЭС</t>
  </si>
  <si>
    <t>Управление ВЭС</t>
  </si>
  <si>
    <t>Мульчерная техника</t>
  </si>
  <si>
    <t>Ремонт Мульчерной техники</t>
  </si>
  <si>
    <t>Итого по ВЭС:</t>
  </si>
  <si>
    <t>Типовой Ремонт:</t>
  </si>
  <si>
    <t>Ремонт видеорегистраторов</t>
  </si>
  <si>
    <t>Западные электрические сети</t>
  </si>
  <si>
    <t>Наименование объекта (тип; ст.№)</t>
  </si>
  <si>
    <t>Нача ло</t>
  </si>
  <si>
    <t xml:space="preserve">КР </t>
  </si>
  <si>
    <t>ВЛ-10 кВ Котик-Утай</t>
  </si>
  <si>
    <t>Расчистка просеки ВЛ от ДКР кусторезом STIHL; заросли густые, пр. оп. № 81-89 - (1га). Расчистка (расширение) трассы ВЛ пр. оп. № 5-7, 107-108 (28 деревьев)</t>
  </si>
  <si>
    <t>Февр</t>
  </si>
  <si>
    <t xml:space="preserve">ВЛ-10 кВ Икей-Ишидей </t>
  </si>
  <si>
    <t xml:space="preserve">Замена изоляторов - 25 шт.            </t>
  </si>
  <si>
    <t xml:space="preserve">ВЛ-10 кВ Икей-Икей </t>
  </si>
  <si>
    <t xml:space="preserve">Замена изоляторов - 25 шт.                        </t>
  </si>
  <si>
    <t xml:space="preserve">ВЛ-10 кВ Икей-Харантей </t>
  </si>
  <si>
    <t xml:space="preserve">Замена изоляторов - 30 шт.            </t>
  </si>
  <si>
    <t xml:space="preserve">ВЛ-10 кВ Едогон-Изегол </t>
  </si>
  <si>
    <t xml:space="preserve">Замена изоляторов - 25 шт.          </t>
  </si>
  <si>
    <t xml:space="preserve">ВЛ-10 кВ Едогон-Владимировка </t>
  </si>
  <si>
    <t xml:space="preserve">Замена изоляторов - 20 шт.               </t>
  </si>
  <si>
    <t xml:space="preserve">ВЛ-10 кВ Едогон-Едогон </t>
  </si>
  <si>
    <t>ВЛ-10 кВ Икей-Н.Бурбук</t>
  </si>
  <si>
    <t>ВЛ-10 кВ Едогон-Одон отп.на Баракшин</t>
  </si>
  <si>
    <t xml:space="preserve">Замена одностоечной опоры на ж/б  (12шт.). </t>
  </si>
  <si>
    <t>Тайшетский РЭС</t>
  </si>
  <si>
    <t>Куйтунский РЭС</t>
  </si>
  <si>
    <t>ВЛ-10 кВ Или -Каранцай</t>
  </si>
  <si>
    <t>Расчистка просеки от ДКР мехспособом (бульдозером) пр. оп. № 92-127, 132-186  - 13,46 га.</t>
  </si>
  <si>
    <t>ООО "ТЭМП"</t>
  </si>
  <si>
    <t>Участок № 2 ВЛ-10 кВ Или - Апраксино (железобетон) 37737,41 м.</t>
  </si>
  <si>
    <t>Расчистка просеки от ДКР мехспособом (бульдозером)  пр.оп. № 109-138, 178-211 - 11,66 га.</t>
  </si>
  <si>
    <t>ВЛ-10 кВ Рубахино-Труд</t>
  </si>
  <si>
    <t>Расчистка просеки от кустаника и мелколесья кусторезом STIHL: заросли густые пролеты опор 58-64, 88-91 - 1,43 га.</t>
  </si>
  <si>
    <t>ТП 10/0,4 кВ № 104/160 с. Шеберта</t>
  </si>
  <si>
    <t>Капитальный ремонт ТП</t>
  </si>
  <si>
    <t>ВЛ-10 кВ Шеберта-Больница</t>
  </si>
  <si>
    <t>Расчистка просеки ВЛ от кустаника и мелколесья кусторезом STIHL: заросли густые. пр. оп. № 3-11, 12-16, 24-25, 26-29, 40-41, 59-60  - 4 га.</t>
  </si>
  <si>
    <t>ВЛ-10 кВ Атагай-Шипицино от Р-46</t>
  </si>
  <si>
    <t>Расчистка (расширение) трассы ВЛ бензопилой пр. оп. № 161-162, 180-182, 209-216  - 100 дер.</t>
  </si>
  <si>
    <t>ВЛ-10 кВ Катарбей-Бородинск</t>
  </si>
  <si>
    <t>ВЛ-110 кВ ПС Нижнеудинск - ПС Замзор, с заходом на ПС Водопад, с зах. на ПС ВРЗ, отп. на ПС Ук</t>
  </si>
  <si>
    <t>Расчистка просеки ВЛ кусторезом в условиях, усложняющих работу (заросли густые) пр.оп. № 1-3   - 1,79 га.  (ВРЗ-Замзор)</t>
  </si>
  <si>
    <t>Расчистка просеки ВЛ кусторезом  в условиях, усложняющих работу (заросли густые) пр.оп. № 12-14   - 2,22 га.  (ВРЗ-Замзор)</t>
  </si>
  <si>
    <t>Расчистка просеки ВЛ кусторезом в условиях, усложняющих работу (заросли густые) пр.оп. № 14-16   - 2,0 га.  (ВРЗ-Замзор)</t>
  </si>
  <si>
    <t>ВЛ-35 кВ Моисеевка - Hоволетники</t>
  </si>
  <si>
    <t xml:space="preserve">Расчистка просеки ВЛ мотокусторезом,  пр. оп. № 1-2, 3-11  - 5,98 га. </t>
  </si>
  <si>
    <t xml:space="preserve">ВЛ-110 кВ ПС Зима тяговая - ПС Hовозиминская </t>
  </si>
  <si>
    <t xml:space="preserve">Расчистка просеки ВЛ мотокусторезом, пр. оп. № 1-14 - 6,04 га. </t>
  </si>
  <si>
    <t xml:space="preserve">Участок ВЛ-500 кВ ПС Тулун-УПК Тыреть №563 от ПС Тулун до опоры 360  </t>
  </si>
  <si>
    <t>Расчистка просеки ВЛ мотокусторезом  -  пр. оп. № 281-283    - 6,46 га.</t>
  </si>
  <si>
    <t xml:space="preserve">ВЛ-35 кВ от ПС Стройбаза до ТП № 35 </t>
  </si>
  <si>
    <t>Расчистка просеки ВЛ мотокусторезом, пр. оп. № 5-6, 13-15, 16-18, 22-24, 30-31  - 7,44 га.</t>
  </si>
  <si>
    <t xml:space="preserve">Участок ВЛ-110 кВ ПС  НЗиминская - ПС Балаганск от ПС Новозиминская до опоры 172 </t>
  </si>
  <si>
    <t>Расчистка трассы ВЛ мехспособом (бульдозер)- пр. оп. № 112-142   - 25,56 га.</t>
  </si>
  <si>
    <t>Расчистка трассы ВЛ мехспособом (бульдозер)- пр. оп. № 142-172   - 26,19 га.</t>
  </si>
  <si>
    <t xml:space="preserve">Участок ВЛ-110 кВ Шарбыш-ПС Тайшет от опоры 231 до ПС Тайшет, заход на ПС Тайшет тяговая, заход на ПС Бирюса, с отпайкой на Тайшетскую (НПС) </t>
  </si>
  <si>
    <t>Расчистка просеки ВЛ мотокусторезом, пр.оп. № 233/95 - 236/98   -3 га.  (заросли густые)</t>
  </si>
  <si>
    <t xml:space="preserve">Участок ВЛ-500 кВ БПП - ПС Тайшет № 502 от опоры182 до ПС Тайшет </t>
  </si>
  <si>
    <t>Расчистка трассы ВЛ мехспособом (бульдозер), пр. опор № 476 - 488  - 40,86 га.</t>
  </si>
  <si>
    <t>Расчистка трассы ВЛ мехспособом (бульдозер), пр. опор № 488 - 511 - 71,85 га.</t>
  </si>
  <si>
    <t xml:space="preserve">Участок ВЛ-500 кВ БПП - ПС Тайшет № 501от опоры184 до ПС Тайшет </t>
  </si>
  <si>
    <t>Расчистка трассы ВЛ мехспособом (бульдозер), пр. опор № 476 - 487   - 35,39 га.</t>
  </si>
  <si>
    <t>Расчистка трассы ВЛ мехспособом (бульдозер), пр. опор № 487 -510  - 75,82 га.</t>
  </si>
  <si>
    <t>Расчистка просеки от ДКР мехспособом (бульдозером) пр.оп. № 189-194 - 16 га.</t>
  </si>
  <si>
    <t>ООО "ЛЭПстрой"</t>
  </si>
  <si>
    <t>Расчистка просеки от ДКР мехспособом (бульдозером) пр.оп. № 194-246 - 176,42 га., № 248-257 -30,05 га.  (206,47 га.)</t>
  </si>
  <si>
    <t xml:space="preserve">Расчистка просеки от ДКР мехспособом (бульдозером) пр.оп. № 257-269 -41,07 га.  </t>
  </si>
  <si>
    <t>Расчистка просеки от ДКР мехспособом (бульдозером) пр.оп. № 188-245 - 187,73 га. № 247 - 266 - 63,76 га.   (251,49 га.)</t>
  </si>
  <si>
    <t>ВЛ-35 кВ Шерагул-Гадалей</t>
  </si>
  <si>
    <t xml:space="preserve">Расчистка просеки ВЛ мотокусторезом    пр. оп. № 7-13   - 3,5 га. </t>
  </si>
  <si>
    <t>ВЛ-110 кВ ПС Тулун-Белозиминский ГОК до ПС 110/35/6 кВ ЦЭП</t>
  </si>
  <si>
    <t>Расчистка просеки ВЛ мотокусторезом  пр. оп. № 51-56  - 3,5 га.</t>
  </si>
  <si>
    <t>ВЛ-220 кВ Черемхово-ПС Тулун от опоры 327 до ПС Тулун с заходом на ПС Новозиминская</t>
  </si>
  <si>
    <t>Расчистка просеки ВЛ мотокусторезом  пр.оп. № 127-129 -3,5 га.</t>
  </si>
  <si>
    <t>ВЛ-35 кВ Шеберта-Умыган</t>
  </si>
  <si>
    <t xml:space="preserve">Расчистка просеки ВЛ мотокусторезом  пр. № 68-69, 178-181, 191-192 - 3 га. </t>
  </si>
  <si>
    <t>ВЛ-500 кВ БПП-ПС Тулун № 561 от опоры 455 до ПС Тулун</t>
  </si>
  <si>
    <t xml:space="preserve">Расчистка просеки ВЛ мотокусторезом   пр. оп. № 600-601, 601-602, 603-604  - 6 га. </t>
  </si>
  <si>
    <t>Расчистка трассы ВЛ мехспособом (бульдозер)  - пр. оп. № 592-598, 602-603 - 22,85 га.</t>
  </si>
  <si>
    <t>ВЛ-500 кВ БПП-ПС Тулун № 562 от опоры 462 до ПС Тулун</t>
  </si>
  <si>
    <t>Расчистка трассы ВЛ мехспособом (бульдозер)  пр. оп. № 596-598, 599-601, 603-606 - 23,74 га.</t>
  </si>
  <si>
    <t>Участок ВЛ-500 кВ ПС Тулун-УПК Тыреть №563 от ПС Тулун до опоры 360  141321,7м</t>
  </si>
  <si>
    <t>Расчистка трассы ВЛ мехспособом (бульдозер)  пр. оп. № 3-19, 25-27 - 54,11 га.</t>
  </si>
  <si>
    <t>ВЛ-500 кВ ПС Тулун-ПС Новозиминская № 564</t>
  </si>
  <si>
    <t>Расчистка трассы ВЛ мехспособом (бульдозер)  пр. оп. № 3-19, 26-27, 28-31, 36-40, 41-43, 44-47 - 93,96 га.</t>
  </si>
  <si>
    <t>Расчистка трассы ВЛ мехспособом (бульдозер)   пр. оп. № 22-49 - 18,77 га. (отпайка на цеп)</t>
  </si>
  <si>
    <t>ВЛ-110 кВ ПС Тулун-ПС Бадар с отп на ПС Азейская</t>
  </si>
  <si>
    <t>Расчистка просеки ВЛ мотокусторезом  пр. оп. № 16-25  - 7 га.</t>
  </si>
  <si>
    <t>ПС 110/10 кВ "Силикатная"</t>
  </si>
  <si>
    <t>Тек. ремонт МВ-10 ЧП Дробышева ВМПЭ-10-630-20</t>
  </si>
  <si>
    <t>Тек. ремонт     МВ-10 БСК-1    ВМПЭ-10-630-20</t>
  </si>
  <si>
    <t>Тек. ремонт     МВ-10 БСК-2    ВМПЭ-10-630-20</t>
  </si>
  <si>
    <t>Тек. ремонт     МВ-10 Ввод-10 Т-1     ВМПЭ-10-1000-20</t>
  </si>
  <si>
    <t>Тек. ремонт     МВ-10 Ввод-10 Т-2     ВМПЭ-10-1000-20</t>
  </si>
  <si>
    <t>Тек. ремонт     МВ-10 Горсеть 8    ВМПЭ-10-630-20</t>
  </si>
  <si>
    <t>Тек. ремонт     МВ-10-Горсеть 7    ВМПЭ-10-630-20</t>
  </si>
  <si>
    <t>Тек. ремонт     МВ-10 Горсеть 33     ВМПЭ-10-630-20</t>
  </si>
  <si>
    <t>Тек. ремонт     МВ-10-Горсеть 39    ВМПЭ-10-630-20</t>
  </si>
  <si>
    <t>Тек. ремонт     МВ-10 ПКХ яч. 5    ВМПЭ-10-630-20</t>
  </si>
  <si>
    <t>Тек. ремонт     МВ-10 Сиблеском А    ВМПЭ-10-630-20</t>
  </si>
  <si>
    <t>Тек. ремонт     МВ-10 Сиблеском Б    ВМПЭ-10-630-20</t>
  </si>
  <si>
    <t>Тек. ремонт     СВ-10    ВМПЭ-10-630-20</t>
  </si>
  <si>
    <t>Тек. ремонт     МВ-10 Новокиевск    ВМПЭ-10-630-20</t>
  </si>
  <si>
    <t>ПС 500/110/35 кВ "Тайшет"</t>
  </si>
  <si>
    <t>Тек. ремонт ШР-2-110-1АТ   РЛНД-110</t>
  </si>
  <si>
    <t>Средний ремонт ШР-2-110 ТСР    РЛНД-110</t>
  </si>
  <si>
    <t xml:space="preserve">СР </t>
  </si>
  <si>
    <t>АКЗ оборудования и конструкций краскопультом на 2 раза ШР-2-110 ТСР -  15м2</t>
  </si>
  <si>
    <t>Средний ремонт ШР-1-110 Силикатная  - РЛНД-110</t>
  </si>
  <si>
    <t>АКЗ оборудования и конструкций краскопультом на 2 раза ШР-1-110 Силикатная - 15м2</t>
  </si>
  <si>
    <t>Средний ремонт ШР-2-110 Замзор    РЛНД-110</t>
  </si>
  <si>
    <t>АКЗ оборудования и конструкций краскопультом на 2 раза ШР-2-110 Замзор   15м2</t>
  </si>
  <si>
    <t>Средний ремонт ШР-2-110 С43      РЛНД-110</t>
  </si>
  <si>
    <t>АКЗ оборудования и конструкций краскопультом на 2 раза ШР-2-110 С43 -  15м2</t>
  </si>
  <si>
    <t>Средний ремонт ШР-2-110 C-59      РЛНД-110</t>
  </si>
  <si>
    <t>АКЗ оборудования и конструкций краскопультом на 2 раза ШР-2-110 C-59 -  15м2</t>
  </si>
  <si>
    <t>Средний ремонт ШР-2-110 Восточная      РЛНД-110</t>
  </si>
  <si>
    <t>АКЗ оборудования и конструкций краскопультом на 2 раза ШР-2-110 Восточная  -  15м2</t>
  </si>
  <si>
    <t>Средний ремонт ШР-2-110 Новочунка        РЛНД-110</t>
  </si>
  <si>
    <t>АКЗ оборудования и конструкций краскопультом на 2 раза ШР-2-110 Новочунка   -  15м2</t>
  </si>
  <si>
    <t>Тек. ремонт   ТН-10-1 ЗНОЛ-СЭЩ-10У3</t>
  </si>
  <si>
    <t>Тек. ремонт   ТН-10-2 ЗНОЛ-СЭЩ-10У3</t>
  </si>
  <si>
    <t>Тек. ремонт Электрокотла  №1 ЭКВ-250</t>
  </si>
  <si>
    <t>Тек. ремонт Электрокотла №2 ЭКВ-250</t>
  </si>
  <si>
    <t>ПС-110/35/10 кВ Стройбаза</t>
  </si>
  <si>
    <t>Тек. ремонт  ШР-35 Т-1   разъединитель РДЗ-1-35 II/1000</t>
  </si>
  <si>
    <t>Тек. ремонт ШР-35 Очистные-1                  разъединитель РДЗ-1-35 II/1000</t>
  </si>
  <si>
    <t>Тек. ремонт ЛР-35 Очистные-1                   разъединитель РДЗ-2-35 II/1000</t>
  </si>
  <si>
    <t>Тек. ремонт  ШР-35 ТП-6-1А               разъединитель РДЗ-1-35 II/1000</t>
  </si>
  <si>
    <t>Тек. ремонт   ЛР-35 ТП-6-1А               разъединитель РДЗ-2-35 II/1000</t>
  </si>
  <si>
    <t>Тек. ремонт  СР-1-35                                        разъединитель РДЗ-1-35 II/1000</t>
  </si>
  <si>
    <t>Тек. ремонт  ТН-1-35                                       трансформатор напряжения ЗНОЛ-СЭЩ-35</t>
  </si>
  <si>
    <t>Тек. ремонт   ШР-35 ТН-1                                       разъединитель РДЗ-2-35 II/1000</t>
  </si>
  <si>
    <t>ПС 500/220/110/10 кВ "НЗиминская"</t>
  </si>
  <si>
    <t xml:space="preserve">Тек. ремонт  АТ-2   Автотрансформатор     АТДЦТН-125 000/ 220/110-68  </t>
  </si>
  <si>
    <t>Электроцех</t>
  </si>
  <si>
    <t>Капитальный ремонт трансформаторов</t>
  </si>
  <si>
    <t>ВЛ-0,4 кВ Котик</t>
  </si>
  <si>
    <t>Установка жб приставок - 19 шт.</t>
  </si>
  <si>
    <t xml:space="preserve">ВЛ-110 кВ ПС НЗиминская  -  HЗТЭЦ, отпайка на ПС Стройбаза </t>
  </si>
  <si>
    <t xml:space="preserve">Расчистка просеки ВЛ мотокусторезом,  пр.оп. №  1 - 31  - 10,25 га. </t>
  </si>
  <si>
    <t>ВЛ-110кВ Делюр-ПС Зима Тяговая от оп. 36 до ПС Зима Тяговая отп. на ПС НЗиминская 36778м</t>
  </si>
  <si>
    <t xml:space="preserve">Расчистка просеки ВЛ мотокусторезом,  пр.оп. №  175-209 - 4,6 га. </t>
  </si>
  <si>
    <t>ВЛ-0,4 кВ п. ТЭРЗ</t>
  </si>
  <si>
    <t>Замена дефектного штыревого изолятора - 15 шт</t>
  </si>
  <si>
    <t>Подстанция ПКТП 10/35-XII №4</t>
  </si>
  <si>
    <t>Замена блока микроконтролера БМК ОВОД-МД - 1 шт.</t>
  </si>
  <si>
    <t>Замена проволочного бандажа - 4 шт.</t>
  </si>
  <si>
    <t>Замена проволочного бандажа - 7 шт.</t>
  </si>
  <si>
    <t>Расчистка трасс ВЛ кусторезом (заросли густые) в пролетах опор №№ 106-113, 121-127, 160-161, 168-174, 182-183, 189-192 - 8 га</t>
  </si>
  <si>
    <t>ВЛ-0,4 кВ Ук-3 -я ферма</t>
  </si>
  <si>
    <t>Демонтаж воздушной линии -0,65 км.</t>
  </si>
  <si>
    <t>ВЛ-0,4 кВ Каменка-Каменка</t>
  </si>
  <si>
    <t>Демонтаж воздушной линии -0,248км.</t>
  </si>
  <si>
    <t>ВЛ-0,4 кВ Вознесенский-Вознесенский</t>
  </si>
  <si>
    <t>Демонтаж незадействованных наружных вводов (от опоры до здания) - 80 вводов</t>
  </si>
  <si>
    <t>ТП № 296 10/0,4 кВ ТМ 250 кВа с. Катарбей</t>
  </si>
  <si>
    <t>Капитальный ремонт  ТП</t>
  </si>
  <si>
    <t>ТП № 292 10/0,4 кВ ТМ 100 кВа Худоелань свинотоварная ферма</t>
  </si>
  <si>
    <t>Замена деревянных одностоечных опор на жб опоры - 12 шт.</t>
  </si>
  <si>
    <t>Замена провода ВЛ напряжением 10 кВ при отсутствии переходов - 0,545 км/провод</t>
  </si>
  <si>
    <t>ПС 110/35/10 кВ Майская</t>
  </si>
  <si>
    <t>АКЗ оборудования и конструкций на 2 раза - 128,22 м2</t>
  </si>
  <si>
    <t>ПС 110/35/10 кВ Куйтун</t>
  </si>
  <si>
    <t>АКЗ оборудования и конструкций на 2 раза - 160 м2. Опрессовка аппаратного зажима системы шин ОРУ - 35 кВ  - 5 шт.</t>
  </si>
  <si>
    <t>ПС 110/35/10 кВ Лермонтово</t>
  </si>
  <si>
    <t>Замена трансформатора тока - 6шт.</t>
  </si>
  <si>
    <t>ПС 110/35/10 кВ "Лесогорск"</t>
  </si>
  <si>
    <t>Прокладка силового кабеля АВВГнг - LS4*70-1 - 0,2 км</t>
  </si>
  <si>
    <t>Открытое распределительное устройство 35 кВ ТЭЦ-3 (Зима)</t>
  </si>
  <si>
    <t>Замена логического модуля SIMENS LOGO! 23ORCE 6ED1052-IFBO8 - OBAO - 1 шт.</t>
  </si>
  <si>
    <t>Зиминский РЭС</t>
  </si>
  <si>
    <t>Установка догрузочных регистров - 12 шт.</t>
  </si>
  <si>
    <t>ВЛ-220 кВ № 232 ПС Тулун-Покосное</t>
  </si>
  <si>
    <t>Замена изоляторов и сцепной арматуры грозотросса с применением телевышки: натяжная подвеска - 8 шт.</t>
  </si>
  <si>
    <t>ВЛ-35 кВ тяговая ПС Зима-ТЭЦ-3</t>
  </si>
  <si>
    <t>Восстановление уголка на металических опорах - 16 шт., АКЗ оборудования и конструкций с применением малярных кистей на 2 раза общей площадью - 8,87 м2</t>
  </si>
  <si>
    <t>ВЛ-0,4 кВ Юрты - Юрты</t>
  </si>
  <si>
    <t>Установка железобетонной приставки - 34 шт.</t>
  </si>
  <si>
    <t>ПС 500/220/110/10 кВ "Н-Зиминская"</t>
  </si>
  <si>
    <t>Текущий  ремонт  РОСШ-110  АТ-2             Разъединитель РНДЗ 1б-110/2000 ХЛ1</t>
  </si>
  <si>
    <t>филиал ЗЭС</t>
  </si>
  <si>
    <t xml:space="preserve">Ремонт ОПС и оборудования связи </t>
  </si>
  <si>
    <t xml:space="preserve">Ремонт оргтехники собственными силами. </t>
  </si>
  <si>
    <t>Ремонт средств вычислительной техники</t>
  </si>
  <si>
    <t>ИП Кулешов А.И.</t>
  </si>
  <si>
    <t>Ремонт автотракторной техники х/сб.</t>
  </si>
  <si>
    <t>Нижнеудинский РЭС</t>
  </si>
  <si>
    <t xml:space="preserve">Служба механизации </t>
  </si>
  <si>
    <t xml:space="preserve">Здание вспомогательного персонала </t>
  </si>
  <si>
    <t>Замена светильников</t>
  </si>
  <si>
    <t xml:space="preserve">Здание столовой </t>
  </si>
  <si>
    <t>ПС 35/10 кВ Норы</t>
  </si>
  <si>
    <t>ПС 35/10 кВ Новолетники</t>
  </si>
  <si>
    <t xml:space="preserve">Административно-производственное здание </t>
  </si>
  <si>
    <t>Установка конвекторов - 2 шт., установка дверных даводчиков - 18 шт.</t>
  </si>
  <si>
    <t xml:space="preserve">Ремонт кровли </t>
  </si>
  <si>
    <t>Гараж монтерского пункта с. Шелехово</t>
  </si>
  <si>
    <t>Ремонт фасада здания</t>
  </si>
  <si>
    <t>Здания камеpы задвижек N 1, № 2 ПС 500/110/35 кВ Тайшет</t>
  </si>
  <si>
    <t>Ремонт водосточной системы</t>
  </si>
  <si>
    <t>Гараж п. Лесогорск</t>
  </si>
  <si>
    <t>Ремонт пола</t>
  </si>
  <si>
    <t>Административное здание НУРЭС</t>
  </si>
  <si>
    <t>Замена светильников - 51 шт.</t>
  </si>
  <si>
    <t>Гараж НУРЭС</t>
  </si>
  <si>
    <t>Ремонт пола (заливка пола цементом)</t>
  </si>
  <si>
    <t>ПС 35/10 кВ "Филипповск"</t>
  </si>
  <si>
    <t>ПС 35/6 кВ "Эл. бойлерная"</t>
  </si>
  <si>
    <t>ОРУ 35 кВ  ТЭЦ-3 (Зима)</t>
  </si>
  <si>
    <t>Здание ГЩУ ПС - 500 Тулун</t>
  </si>
  <si>
    <t>Замена светильников - 60 шт.</t>
  </si>
  <si>
    <t>Итого по ЗЭС:</t>
  </si>
  <si>
    <t>Замена опор на ж/б: УАД 7 (угловая анкерная опора ) -4 шт., (угловая анкерная опора  с двумя укосами)- 3 шт.,  ПД-7 (промежуточная) - 25 шт.</t>
  </si>
  <si>
    <t>Северные электрические сети</t>
  </si>
  <si>
    <t>Вид ремонта</t>
  </si>
  <si>
    <t>Окон чание</t>
  </si>
  <si>
    <t>Факт (с/с, подряд)</t>
  </si>
  <si>
    <t>Матер., зап.части и ГСМ</t>
  </si>
  <si>
    <t>Соб. сил.</t>
  </si>
  <si>
    <t>ВЛ-6кВ №66</t>
  </si>
  <si>
    <t>Валка угрожающих деревьев, распиловка и вывозка на свалку - 40шт.</t>
  </si>
  <si>
    <t>ВЛ-6кВ БГ</t>
  </si>
  <si>
    <t>Валка угрожающих деревьев, распиловка и вывозка на свалку - 100шт.</t>
  </si>
  <si>
    <t xml:space="preserve">ВЛ-220кВ №245 </t>
  </si>
  <si>
    <t>Расчистка трассы вручную - 1,818 га.</t>
  </si>
  <si>
    <t>ВЛ-110кВ ТЭЦ-1,2</t>
  </si>
  <si>
    <t>Расчистка трассы вручную - 0,07 га.</t>
  </si>
  <si>
    <t xml:space="preserve">ВЛ-110кВ ТЭЦ-3,4 </t>
  </si>
  <si>
    <t>КЛ-0,4кВ от ТП-43 (5)</t>
  </si>
  <si>
    <t>Ремонт кабельных вводов КЛ-0,4кВ - 4шт.</t>
  </si>
  <si>
    <t>КЛ-0,4кВ от ТП-44 (5)</t>
  </si>
  <si>
    <t>Ремонт кабельных вводов КЛ-0,4кВ - 2шт.</t>
  </si>
  <si>
    <t>КЛ-0,4кВ от ТП-272 (5)</t>
  </si>
  <si>
    <t>ВЛ-220кВ Ния-Киренга</t>
  </si>
  <si>
    <t>ВЛ-35кВ Салтыково-Петропавловск</t>
  </si>
  <si>
    <t>Мех. расчистка трассы - 80,3 га.</t>
  </si>
  <si>
    <t>Подрубка кустарника после мех. расчистки - 80,3 га.</t>
  </si>
  <si>
    <t>ВЛ-0,4кВ ТП-122</t>
  </si>
  <si>
    <t>Установка ж/ б приставок к опорам ВЛ-0,4кВ (давальческие материалы).</t>
  </si>
  <si>
    <t>ВЛ-500кВ №501</t>
  </si>
  <si>
    <t>Мех. расчистка трассы - 12,4 га.</t>
  </si>
  <si>
    <t>ВЛ-500кВ БПП-Озерная</t>
  </si>
  <si>
    <t>Мех. расчистка трассы - 85 га.</t>
  </si>
  <si>
    <t>ВЛ-500кВ №570</t>
  </si>
  <si>
    <t>Расчистка трасс вручную - 2,5 га.</t>
  </si>
  <si>
    <t>ВЛ-500кВ №571</t>
  </si>
  <si>
    <t>Мех. расчистка трассы - 6,4 га.</t>
  </si>
  <si>
    <t>ВЛ-500кВ №562</t>
  </si>
  <si>
    <t>ВЛ-35кВ Д-141</t>
  </si>
  <si>
    <t xml:space="preserve">Замена траверс на П-оп. - 9 оп. </t>
  </si>
  <si>
    <t>Установка приставок - 6шт.</t>
  </si>
  <si>
    <t>Мех. расчистка дорог, пощадок под опорами - 40 га.</t>
  </si>
  <si>
    <t>ВЛ-220кВ Д-142</t>
  </si>
  <si>
    <t xml:space="preserve">Замена траверс на П-оп. - 8 оп. </t>
  </si>
  <si>
    <t>Мех. расчистка трассы - 3,2 га.</t>
  </si>
  <si>
    <t>Мех. расчистка дорог, пощадок под опорами - 36 га.</t>
  </si>
  <si>
    <t>ВЛ-35кВ №35-06</t>
  </si>
  <si>
    <t>Подрезка крон деревьев - 30шт.</t>
  </si>
  <si>
    <t>ВЛ-110кВ Насосная А,Б</t>
  </si>
  <si>
    <t>Расчистка трасс вручную - 0,1 га.</t>
  </si>
  <si>
    <t>ВЛ-110кВ Падун-Инкубатор-Западная</t>
  </si>
  <si>
    <t>Расчистка трасс вручную - 3,5 га.</t>
  </si>
  <si>
    <t>ВЛ-35кВ №35-25,26</t>
  </si>
  <si>
    <t>Расчистка трасс вручную - 2 га.</t>
  </si>
  <si>
    <t>ВЛ-10кВ Насосная</t>
  </si>
  <si>
    <t>Мех. расчистка дорог, площадок под опорами - 1 га.</t>
  </si>
  <si>
    <t>Установка новой деревянной опоры с установкой подкосов, ригилей - 2шт. (3,3 м3).</t>
  </si>
  <si>
    <t>ВЛ-10кВ Дубынино</t>
  </si>
  <si>
    <t>Валка угрожающих деревьев - 96шт.</t>
  </si>
  <si>
    <t>ВЛ-10кВ Анчериково</t>
  </si>
  <si>
    <t>Валка угрожающих деревьев - 15шт.</t>
  </si>
  <si>
    <t>ВЛ-0,4-500 кВ</t>
  </si>
  <si>
    <t>Устранение дефектов по результатам осмотров.</t>
  </si>
  <si>
    <t>ВЛ-35кВ Дальний</t>
  </si>
  <si>
    <t xml:space="preserve">Мех. расчистка трассы - 131,29 га.                                                                             </t>
  </si>
  <si>
    <t>ООО СПС</t>
  </si>
  <si>
    <t>Мех. расчистка трассы - 140 га.</t>
  </si>
  <si>
    <t>ВЛ-500кВ №572</t>
  </si>
  <si>
    <t>Мех. расчистка трассы - 130 га.</t>
  </si>
  <si>
    <t>ВЛ-500кВ №561</t>
  </si>
  <si>
    <t>Мех. расчистка трассы - 82,6 га.</t>
  </si>
  <si>
    <t>ООО ЭСКО</t>
  </si>
  <si>
    <t>Мех. расчистка трассы - 78,7 га.</t>
  </si>
  <si>
    <t>ВЛ-220кВ №233</t>
  </si>
  <si>
    <t>Мех. расчистка трассы - 40,21 га.</t>
  </si>
  <si>
    <t>Мех. расчистка трассы - 83,12 га.</t>
  </si>
  <si>
    <t>Мех. расчистка трассы - 54,34 га.</t>
  </si>
  <si>
    <t>ВЛ-220кВ Опорная 2</t>
  </si>
  <si>
    <t>Мех. расчистка трассы - 18 га.</t>
  </si>
  <si>
    <t>ВЛ-220кВ Опорная 3</t>
  </si>
  <si>
    <t>Мех. расчистка трассы - 29 га</t>
  </si>
  <si>
    <t>ВЛ-220кВ Коршуниха-Лена</t>
  </si>
  <si>
    <t>Мех. расчистка трассы - 22 га.</t>
  </si>
  <si>
    <t>Устройство мин. полосы - 1,9 га.</t>
  </si>
  <si>
    <t>ВЛ-10кВ Строитель</t>
  </si>
  <si>
    <t>Ремонт провода.</t>
  </si>
  <si>
    <t>ВЛ-10кВ РРС-611</t>
  </si>
  <si>
    <t>Ремонт опоры - 1шт.</t>
  </si>
  <si>
    <t>ВЛ-6кВ №651</t>
  </si>
  <si>
    <t>Валка угрожающих деревьев - 30шт.</t>
  </si>
  <si>
    <t>ВЛ-6кВ АД</t>
  </si>
  <si>
    <t>Подрезка крон деревьев- 20шт.</t>
  </si>
  <si>
    <t xml:space="preserve">ВЛ-0,4кВ с ТП-2/5 </t>
  </si>
  <si>
    <t>ВЛ-0,4кВ с ТП-3/2</t>
  </si>
  <si>
    <t>Валка угрожающих деревьев - 10шт.</t>
  </si>
  <si>
    <t>Подрезка крон деревьев - 10шт.</t>
  </si>
  <si>
    <t>ВЛ-0,4кВ ф.1 ТП-1Н</t>
  </si>
  <si>
    <t>Замена прокалывающих зажимов - 28шт.</t>
  </si>
  <si>
    <t>ВЛ-0,4кВ ф.2 ТП-3Н</t>
  </si>
  <si>
    <t>Замена прокалывающих зажимов - 8шт.</t>
  </si>
  <si>
    <t>РЭС-1 ВЛ-10кВ Строитель</t>
  </si>
  <si>
    <t>Замена анкерных деревянных опор на ж/б приставках на опоры на базе ж/б стоек СВ-105 - 7шт. (давальческие материалы).</t>
  </si>
  <si>
    <t>ВЛ-500кВ №571, №572, УИ ГЭС-Усть-Кут-1</t>
  </si>
  <si>
    <t>Обходы, осмотры ВЛ.</t>
  </si>
  <si>
    <t>ВЛ-220кВ №245/246, №247/248, Таёжная-А,Б</t>
  </si>
  <si>
    <t>ВЛ-110кВ Симахинская-1,2, Карапчанка-1,2, ТЭЦ-1,2,3,4</t>
  </si>
  <si>
    <t>ВЛ-35кВ №20</t>
  </si>
  <si>
    <t>Замена изоляторов на промежуточной опоре - 1шт.</t>
  </si>
  <si>
    <t>ВЛ-35кВ СПП-Эдучанка-1</t>
  </si>
  <si>
    <t xml:space="preserve">Расчистка трасс вручную - 0,2 га.        </t>
  </si>
  <si>
    <t>ВЛ-35кВ №03, №07, №16, Дачная-1,2, СПП-Эдучанка, отп. на ПС Ершово</t>
  </si>
  <si>
    <t>ВЛ-10кВ №115</t>
  </si>
  <si>
    <t>Ремонт крепления провода - 2шт.</t>
  </si>
  <si>
    <t>ВЛ-10кВ №115/125</t>
  </si>
  <si>
    <t>Валка угрожающих деревьев - 1шт.</t>
  </si>
  <si>
    <t>Замена траверсы - 1шт.</t>
  </si>
  <si>
    <t>ВЛ-10кВ №236, Железнодорожная-1,2</t>
  </si>
  <si>
    <t>ВЛ-6кВ №625</t>
  </si>
  <si>
    <t>ВЛ-0,4кВ ТП-1, 2, 3, 7, 14, 15, 17, 18,23 п.Тубинский</t>
  </si>
  <si>
    <t>ВЛ-0,4кВ 1-3 п.Бадарма</t>
  </si>
  <si>
    <t>Ремонт крепления провода - 1шт.</t>
  </si>
  <si>
    <t>ВЛ-0,4кВ 11-14-4 г.Усть-Илимск</t>
  </si>
  <si>
    <t>ВЛ-0,4кВ 52-1 г.Усть-Илимск</t>
  </si>
  <si>
    <t>Перетяжка провода - 0,04 км.</t>
  </si>
  <si>
    <t>ВЛ-0,4кВ 35-2 г.Усть-Илимск</t>
  </si>
  <si>
    <t>Замена стойки опоры - 1шт.</t>
  </si>
  <si>
    <t>ВЛ-0,4кВ 25-4 п.Железнодоожный</t>
  </si>
  <si>
    <t>ВЛ-0,4кВ 25-5 п.Железнодоожный</t>
  </si>
  <si>
    <t>ВЛ-0,4кВ 72Геолог-2 п.Невон</t>
  </si>
  <si>
    <t>Перетяжка провода - 0,18 км.</t>
  </si>
  <si>
    <t>ВЛ-0,4кВ 50-3 г.Усть-Илимск</t>
  </si>
  <si>
    <t>Перетяжка провода - 0,16 км.</t>
  </si>
  <si>
    <t>ВЛ-0,4кВ г.Усть-Илимска</t>
  </si>
  <si>
    <t>Замена наружных вводов 0,4 кВ (от опоры до здания) 2 провода - 14шт.</t>
  </si>
  <si>
    <t>ВЛ-0,4кВ ТП-1, 2, 3, 6, 1ЖКУ, 3ЖКУ, 4ЖКУ, 5ЖКУ, Теплица п.Невон</t>
  </si>
  <si>
    <t>ВЛ-0,4кВ 35-2 г. Усть-Илимск</t>
  </si>
  <si>
    <t>Замена стойки опоры - 2шт.</t>
  </si>
  <si>
    <t>ВЛ-0,4кВ 118 Детский сад-4 п.Невон</t>
  </si>
  <si>
    <t>Замена наружных вводов 0,4 кВ (от опоры до здания) 2 провода - 6шт.</t>
  </si>
  <si>
    <t>ВЛ-0,4кВ Черемушки-1 п.Невон</t>
  </si>
  <si>
    <t>Замена провода на СИП - 0,2 км.</t>
  </si>
  <si>
    <t>ВЛ-0,4кВ 126-1 г.Усть-Илимск</t>
  </si>
  <si>
    <t>ВЛ-0,4кВ 204-1 г.Усть-Илимск</t>
  </si>
  <si>
    <t>Перетяжка провода - 0,28 км.</t>
  </si>
  <si>
    <t>ВЛ-0,4кВ 12-5 п. Эдучанка</t>
  </si>
  <si>
    <t xml:space="preserve">Расчистка трасс вручную - 0,01 га.        </t>
  </si>
  <si>
    <t>Замена одностоечной деревянной опоры на одностоечную ж/б - 4шт.</t>
  </si>
  <si>
    <t>Замена деревянной опоры с подкосом 0,4 кВ на ж/б УП23 - 1шт.</t>
  </si>
  <si>
    <t>ВЛ-0,4кВ 18-2 р.п.Железнодорожный</t>
  </si>
  <si>
    <t>ВЛ-0,4кВ 64-5 р.п.Железнодоожный</t>
  </si>
  <si>
    <t>Замена наружных вводов 0,4 кВ (от опоры до здания) 4 провода - 1шт.</t>
  </si>
  <si>
    <t>Замена наружных вводов 0,4 кВ (от опоры до здания) 2 провода - 2шт.</t>
  </si>
  <si>
    <t>ВЛ-0,4кВ Черемушки-4 п.Невон</t>
  </si>
  <si>
    <t>ВЛ-0,4кВ 4ЖКУ-4 п.Невон</t>
  </si>
  <si>
    <t>ВЛ-0,4кВ 13-4 р.п.Железнодоожный</t>
  </si>
  <si>
    <t>ВЛ-0,4кВ 133-3 г.Усть-Илимск</t>
  </si>
  <si>
    <t>ВЛ-0,4кВ 3-2 п.Тубинский</t>
  </si>
  <si>
    <t>Перетяжка провода - 0,12 км.</t>
  </si>
  <si>
    <t>ВЛ-0,4кВ 3-2 п.Невон</t>
  </si>
  <si>
    <t>ВЛ-0,4 кВ 8-2 р.п.Железнодоожный</t>
  </si>
  <si>
    <t>Замена ввода - 1шт.</t>
  </si>
  <si>
    <t>ВЛ-0,4кВ 1-2 п.Невон</t>
  </si>
  <si>
    <t>Замена одностоечной деревянной опоры на одностоечную ж/б - 7шт.</t>
  </si>
  <si>
    <t>Замена деревянной опоры с подкосом 0,4 кВ на ж/б УП23 - 3шт.</t>
  </si>
  <si>
    <t>Перетяжка провода - 0,3 км.</t>
  </si>
  <si>
    <t>Замена вводов - 10шт.</t>
  </si>
  <si>
    <t>Ремонт вводов - 10шт.</t>
  </si>
  <si>
    <t xml:space="preserve">ВЛ-0,4кВ 4-1 п.Бадарминск </t>
  </si>
  <si>
    <t>Замена деревянных опор на ж/б опоры - 16шт. и неизолированного провода на СИП - 0,51 км. (давальческие матриалы).</t>
  </si>
  <si>
    <t>ВЛ-220кВ Якурим-Ния</t>
  </si>
  <si>
    <t>Мех. расчистка трассы - 17 га.</t>
  </si>
  <si>
    <t>Подрубка кустарника после мех. расчистки - 17 га.</t>
  </si>
  <si>
    <t>ВЛ-220кВ Усть-Кут-Звёздная</t>
  </si>
  <si>
    <t>Ремонт шлефа на отпайке на ПС 220 кВ Чудничный.</t>
  </si>
  <si>
    <t>ВЛ-110кВ Ручей - Усть-Кут</t>
  </si>
  <si>
    <t>р/с п. Казарки</t>
  </si>
  <si>
    <t>Замена провода ВЛ-0,4кВ - 1 пролет.</t>
  </si>
  <si>
    <t>Валка угрожающих деревьев - 48шт.</t>
  </si>
  <si>
    <t>ВЛ-35кВ Леоново-Калтук</t>
  </si>
  <si>
    <t>Вырубка кустарника вручную - 1,5 га.</t>
  </si>
  <si>
    <t>ВЛ-35кВ Октябрьская</t>
  </si>
  <si>
    <t>Замена траверсы на П-обр. опоре - 1шт.</t>
  </si>
  <si>
    <t>ВЛ-35кВ Калтук</t>
  </si>
  <si>
    <t>Мех. расчистка трассы - 4,2 га.</t>
  </si>
  <si>
    <t>ВЛ-10кВ Приречье</t>
  </si>
  <si>
    <t>Расчистка трассы вручную - 0,5 га.</t>
  </si>
  <si>
    <t>ВЛ-10кВ КРС-1, КРС-2</t>
  </si>
  <si>
    <t>ВЛ-10кВ Куватка</t>
  </si>
  <si>
    <t>ВЛ-10кВ Белый Свет</t>
  </si>
  <si>
    <t>Капитальный ремонт разъединителя РЛНД-10 - 1шт.</t>
  </si>
  <si>
    <t>Установка металлической траверсы на сложной опоре - 2шт. Установка изоляторов - 23шт.</t>
  </si>
  <si>
    <t>ВЛ-10кВ Барчим</t>
  </si>
  <si>
    <t>Ремонт заземляющего спуска на опоре.  Устройство лучевого заземлителя - 6шт.</t>
  </si>
  <si>
    <t>ВЛ-10кВ Мохнатое</t>
  </si>
  <si>
    <t>Ремонт заземляющего спуска на опоре.  Устройство лучевого заземлителя - 1шт.</t>
  </si>
  <si>
    <t>ВЛ-10кВ Александровка</t>
  </si>
  <si>
    <t>Установка дополнительных хомутов - 17шт.</t>
  </si>
  <si>
    <t>ВЛ-10кВ Мастерские</t>
  </si>
  <si>
    <t>Замена металлической траверсы на опоре - 1шт. Установка изоляторов на опоре - 6шт.</t>
  </si>
  <si>
    <t>Замена участка провода - 0,08 км.</t>
  </si>
  <si>
    <t>ВЛ-10кВ Молокозавод</t>
  </si>
  <si>
    <t>Замена деревянной А-образной опоры на ж/б - 1шт. Установка дополнительного кронштейна - 1шт. Установка вала привода ЛР-10 кВ - 1шт. Установка овального соединителя на провода - 14шт. Установка дополнительных зажимов соединительных - 3шт.</t>
  </si>
  <si>
    <t>ВЛ-0,4кВ Тангуй</t>
  </si>
  <si>
    <t>ВЛ-0,4кВ Куватка</t>
  </si>
  <si>
    <t>ВЛ-0,4кВ Покосное</t>
  </si>
  <si>
    <t>ВЛ-0,4кВ от ТП-8</t>
  </si>
  <si>
    <t xml:space="preserve">Ремонт ввода 0,4 кВ - 1шт.                                                         </t>
  </si>
  <si>
    <t>ВЛ-0,4кВ от ТП-21</t>
  </si>
  <si>
    <t>Замена деревянной опоры с подкосом на ж/б - 1шт. Установка: дополнительных кронштейнов - 2шт.; дополнительных хомутов - 4шт.; дополнительных накладок - 5шт.; овального соединителя на провода - 5шт.; дополнительных колпачков - 25шт.</t>
  </si>
  <si>
    <t>ВЛ-10кВ Бада отпайка 10кВ Большая Елань</t>
  </si>
  <si>
    <t>Замена деревянных опор одностоечных на ж/б опоры - 36шт. (давальческие материалы).</t>
  </si>
  <si>
    <t>Мех. расчистка трассы - 14,2 га.</t>
  </si>
  <si>
    <t>Мех. расчистка трассы - 5,8 га.</t>
  </si>
  <si>
    <t>ВЛ-220кВ №238</t>
  </si>
  <si>
    <t>Расчистка трасс вручную - 0,4 га.</t>
  </si>
  <si>
    <t>ВЛ-220кВ №239</t>
  </si>
  <si>
    <t>Расчистка трасс вручную - 0,7 га.</t>
  </si>
  <si>
    <t>Мех. расчистка трассы - 6,7 га.</t>
  </si>
  <si>
    <t>ВЛ-220кВ №236</t>
  </si>
  <si>
    <t>Расчистка трасс вручную - 2,7 га.</t>
  </si>
  <si>
    <t>ВЛ-220кВ №250</t>
  </si>
  <si>
    <t>Расчистка трасс вручную - 0,5 га.</t>
  </si>
  <si>
    <t>Установка приставок - 4шт.</t>
  </si>
  <si>
    <t>ВЛ-110кВ Гидростоитель-Зяба</t>
  </si>
  <si>
    <t>Расчистка трасс вручную - 0,6 га.</t>
  </si>
  <si>
    <t>ВЛ-110кВ Хлорный А</t>
  </si>
  <si>
    <t>ВЛ-110кВ Хлорный Б</t>
  </si>
  <si>
    <t>Расчистка трасс вручную - 0,55 га.</t>
  </si>
  <si>
    <t>ВЛ-110 кВ БЛПК – Западная 1,2</t>
  </si>
  <si>
    <t>Расчистка трасс вручную - 0,45 га.</t>
  </si>
  <si>
    <t>ВЛ-110 кВ Падун-Инкубатор–Западная</t>
  </si>
  <si>
    <t>Восстановление обрешетки опор - 330 кг.</t>
  </si>
  <si>
    <t>Расчистка трасс вручную - 0,75 га.</t>
  </si>
  <si>
    <t>ВЛ-35кВ №35-05</t>
  </si>
  <si>
    <t>Подрезка крон деревьев - 15шт.</t>
  </si>
  <si>
    <t>Расчистка трасс вручную - 0,9 га.</t>
  </si>
  <si>
    <t>Расчистка трасс вручную - 1,5 га.</t>
  </si>
  <si>
    <t>ВЛ-35кВ №35-08</t>
  </si>
  <si>
    <t>Расчистка трасс вручную - 0,3 га.</t>
  </si>
  <si>
    <t>ВЛ-35кВ №35-11</t>
  </si>
  <si>
    <t>ВЛ-35кВ №35-09/24</t>
  </si>
  <si>
    <t>ВЛ-35кВ №35-16</t>
  </si>
  <si>
    <t>ВЛ-35кВ №35-23</t>
  </si>
  <si>
    <t xml:space="preserve">Замена траверс на П-оп. - 10 оп. </t>
  </si>
  <si>
    <t>Мех. расчистка дорог, пощадок под опорами - 10,6 га.</t>
  </si>
  <si>
    <t xml:space="preserve">Выправка опор - 3 оп. </t>
  </si>
  <si>
    <t xml:space="preserve">Замена траверс на П-оп. - 13 оп. </t>
  </si>
  <si>
    <t>Валка угрожающих деревьев - 28шт.</t>
  </si>
  <si>
    <t>ВЛ-6кВ 601</t>
  </si>
  <si>
    <t xml:space="preserve">РЭС-1 ВЛ-220кВ №574 </t>
  </si>
  <si>
    <t>Мех. расчистка трассы - 39,6 га.</t>
  </si>
  <si>
    <t>ООО ТЭП</t>
  </si>
  <si>
    <t xml:space="preserve">РЭС-1 ВЛ-220кВ №249 </t>
  </si>
  <si>
    <t>Мех. расчистка трассы - 46 га.</t>
  </si>
  <si>
    <t>РЭС-1 ВЛ-220кВ Коршуниха-Лена</t>
  </si>
  <si>
    <t>Мех. расчистка трассы - 2,275 га.</t>
  </si>
  <si>
    <t xml:space="preserve">РЭС-1 ВЛ-10кВ Брусничный </t>
  </si>
  <si>
    <t>Мех. расчистка трассы - 22,42 га.</t>
  </si>
  <si>
    <t>СЛЭП ВЛ-500кВ №560</t>
  </si>
  <si>
    <t>Мех. расчистка трассы - 17,658 га.</t>
  </si>
  <si>
    <t>Замена анкерных деревянных опор на ж/б приставках на опоры на базе ж/б стоек СВ-105 - 7шт.</t>
  </si>
  <si>
    <t>Витимстрой</t>
  </si>
  <si>
    <t>Замена деревянных опор одностоечных на ж/б опоры - 36шт.</t>
  </si>
  <si>
    <t>Установка ж/ б приставок к опорам ВЛ-0,4кВ бурильно-крановой установкой - 151шт.</t>
  </si>
  <si>
    <t xml:space="preserve">ВЛ-0,4кВ 2-2 п.Бадарминск </t>
  </si>
  <si>
    <t>Резервные трансформаторы</t>
  </si>
  <si>
    <t>Ремонт ТМ-320/6, ТП-7/1.</t>
  </si>
  <si>
    <t>ТП-1/1</t>
  </si>
  <si>
    <t>Текущий ремонт оборудования ТП.</t>
  </si>
  <si>
    <t>ТП-1/2</t>
  </si>
  <si>
    <t>ТП-1/4</t>
  </si>
  <si>
    <t>ТП-1/5</t>
  </si>
  <si>
    <t>ТП-1/7</t>
  </si>
  <si>
    <t>ПС Симахинская</t>
  </si>
  <si>
    <t>ВМПЭ-10-630-20, ПЭ-11 (ВМ-10-РП-2-2) - 1шт.</t>
  </si>
  <si>
    <t>ПС №11</t>
  </si>
  <si>
    <t>ВМПЭ-10-630-20, ПЭ-11 (ВМ-10 КТП-294) - 1шт.</t>
  </si>
  <si>
    <t>ВМПЭ-10-630-20, ПЭ-11 (ВМ-10 КТП-295) - 1шт.</t>
  </si>
  <si>
    <t>ВМПЭ-10-630-20, ПЭ-11 (ВМ-10 КТП-297) - 1шт.</t>
  </si>
  <si>
    <t>ВМПЭ-10-630-20, ПЭ-11 (ВМ-10 КТП-299 Т-2) - 1шт.</t>
  </si>
  <si>
    <t>ВМПЭ-10-630-20, ПЭ-11 (ВМ-10 Т-1) - 1шт.</t>
  </si>
  <si>
    <t>ВМПЭ-10-630-20, ПЭ-11 (ВМ-10 Т-2) - 1шт.</t>
  </si>
  <si>
    <t>ПС Н. Эдучанка</t>
  </si>
  <si>
    <t>ПСН-35 - 1шт.</t>
  </si>
  <si>
    <t>ПС Невон</t>
  </si>
  <si>
    <t>ПСН-35м (ТСН-1) - 1шт.</t>
  </si>
  <si>
    <t>ПСН-35м (ТСН-2) - 1шт.</t>
  </si>
  <si>
    <t>ПС Жерон</t>
  </si>
  <si>
    <t xml:space="preserve">ПСН-35 - 1шт. </t>
  </si>
  <si>
    <t>ПС Ершово</t>
  </si>
  <si>
    <t xml:space="preserve">ПСН-35 - 1шт.  </t>
  </si>
  <si>
    <t>РП-15</t>
  </si>
  <si>
    <t>Текущий ремонт оборудования РП.</t>
  </si>
  <si>
    <t>ТП-12-01</t>
  </si>
  <si>
    <t>ТП-13-01</t>
  </si>
  <si>
    <t>ТП-13-02</t>
  </si>
  <si>
    <t>ТП-43 (5)</t>
  </si>
  <si>
    <t>ТП-44 (5)</t>
  </si>
  <si>
    <t>ТП-272 (5)</t>
  </si>
  <si>
    <t>ТП-104 (36)</t>
  </si>
  <si>
    <t xml:space="preserve">ТП-132 (36) </t>
  </si>
  <si>
    <t>ПС Киренга</t>
  </si>
  <si>
    <t>ВМПЭ10 -630-31,5 У2; ПЭВ14 ( ВМ 10 АБЗ)  - 1шт.</t>
  </si>
  <si>
    <t>ВМПЭ10 -630-31,5 У2; ПЭВ14 (ВМ 10 Казиркутсклес)  - 1шт.</t>
  </si>
  <si>
    <t>ВМПЭ10 -630-31,5 У2; ПЭВ14 (ВМ 10 Киренский ЛПХ)  - 1шт.</t>
  </si>
  <si>
    <t>ВМПЭ10 -630-31,5 У2; ПЭВ14 ВМ 10 Площадка 2 - 1шт.</t>
  </si>
  <si>
    <t>ВКЭ-10-20/630 (ВМ10 Экспресс) - 1шт.</t>
  </si>
  <si>
    <t>ВКЭ-10-20/630 (ВМ 10 Резерв) - 1шт.</t>
  </si>
  <si>
    <t>ВМПЭ10 -630-31,5 У2; ПЭВ14 ВМ 10 СВ - 1шт.</t>
  </si>
  <si>
    <t>ПС Казачинская</t>
  </si>
  <si>
    <t>ВМ-10 Березовка; ВМПЭ10-630-31,5 У2; ПЭВ 14 - 1шт.</t>
  </si>
  <si>
    <t>ВМ-10 Пашня; ВМПЭ10-630-31,5 У2; ПЭВ 14 - 1шт.</t>
  </si>
  <si>
    <t>ВМ-10 Поселок; ВМПЭ10-630-31,5 У2; ПЭВ 14 - 1шт.</t>
  </si>
  <si>
    <t>ВМ-10 Резерв яч.№13; ВМПЭ10-630-31,5 У2; ПЭВ 14 - 1шт.</t>
  </si>
  <si>
    <t>ВМ-10 Резерв яч.№1; 6ВМПЭ10-630-31,5 У2; ПЭВ 14 - 1шт.</t>
  </si>
  <si>
    <t>ВМ-10 Резерв яч.№17; ВМПЭ10-630-31,5 У2; ПЭВ 14 - 1шт.</t>
  </si>
  <si>
    <t>ВМ-10 Резерв яч.№18; ВМПЭ10-630-31,5 У2; ПЭВ 14 - 1шт.</t>
  </si>
  <si>
    <t>ВМ-10 Резерв яч.№19; ВМПЭ10-630-31,5 У2; ПЭВ 14 - 1шт.</t>
  </si>
  <si>
    <t>ВМ-10 Резерв яч.№5; ВМПЭ10-630-31,5 У2; ПЭВ 14 - 1шт.</t>
  </si>
  <si>
    <t>ВМ-10 Резерв яч.№6; ВМПЭ10-630-31,5 У2; ПЭВ 14 - 1шт.</t>
  </si>
  <si>
    <t>ВМ-10 Резерв яч.№9; ВМПЭ10-630-31,5 У2; ПЭВ 14 - 1шт.</t>
  </si>
  <si>
    <t>ВМ-10 СВ; ВМПЭ10-630-31,5 У2; ПЭВ 14 - 1шт.</t>
  </si>
  <si>
    <t>ВМ-10 Т-1; ВМПЭ10-630-31,5 У2; ПЭВ 14 - 1шт.</t>
  </si>
  <si>
    <t>ПС Калтук</t>
  </si>
  <si>
    <t>ТМ-25/10 (ТСН-1) - 1шт.</t>
  </si>
  <si>
    <t>ТМ-25/10 (ТСН-2) - 1шт.</t>
  </si>
  <si>
    <t>ПС Кобь</t>
  </si>
  <si>
    <t>ТФЗМ-35А-У1 (ТТ-35 ВЛ Покосное-1 ф.А) - 1шт.</t>
  </si>
  <si>
    <t>ТФЗМ-35А-У1 (ТТ-35 ВЛ Покосное-1 ф.С) - 1шт.</t>
  </si>
  <si>
    <t>ТП-153</t>
  </si>
  <si>
    <t>ТМ-100/10 - 1шт.</t>
  </si>
  <si>
    <t>ТП-190</t>
  </si>
  <si>
    <t>ТМ-180/10 - 1шт.</t>
  </si>
  <si>
    <t>ТП-226</t>
  </si>
  <si>
    <t>Замена выводов 0,4кВ - 12шт.</t>
  </si>
  <si>
    <t>Изготовление сборных шин 0,4кВ - 3шт.</t>
  </si>
  <si>
    <t>ТМ-400/10 - 1шт.</t>
  </si>
  <si>
    <t>ТП-76</t>
  </si>
  <si>
    <t>ТМ-160/10 - 1шт.</t>
  </si>
  <si>
    <t>Антикоррозийная защита трансформатора - 4 м2.</t>
  </si>
  <si>
    <t>БПП-500</t>
  </si>
  <si>
    <t>ВМПЭ-10-630-20У1 (ВМ-10 ТСН-1) - 1шт.</t>
  </si>
  <si>
    <t>ВМПЭ-10-630-20У1 (ВМ-10 ТСН-2) - 1шт.</t>
  </si>
  <si>
    <t xml:space="preserve">Освещение.     </t>
  </si>
  <si>
    <t>ПС БЛПК</t>
  </si>
  <si>
    <t>НТМИ-10-66 (ТН-1-10) - 1шт.</t>
  </si>
  <si>
    <t>НТМИ-10-66 (ТН-2-10) - 1шт.</t>
  </si>
  <si>
    <t>ПС Опорная</t>
  </si>
  <si>
    <t>ПС Заводская</t>
  </si>
  <si>
    <t>ВМПЭ-10/630-20 (ВМ-10 ДГК-1) - 1шт.</t>
  </si>
  <si>
    <t>ВКЭ-М-10/630 (ВМ-10 ДГК-2) - 1шт.</t>
  </si>
  <si>
    <t>ВКЭ-М-10/630 (ВМ-10-1101) - 1шт.</t>
  </si>
  <si>
    <t>ВМПЭ-10/630-20 (ВМ-10-714) - 1шт.</t>
  </si>
  <si>
    <t>ВМПЭ-10/630-20 (ВМ-10-716) - 1шт.</t>
  </si>
  <si>
    <t>ВМПЭ-10/630-20 (ВМ-10-717) - 1шт.</t>
  </si>
  <si>
    <t>ВМПЭ-10/630-20 (ВМ-10-718) - 1шт.</t>
  </si>
  <si>
    <t>ВМПЭ-10/630-20 (ВМ-10-719) - 1шт.</t>
  </si>
  <si>
    <t>ВМПЭ-10/630-20 (ВМ-10-721) - 1шт.</t>
  </si>
  <si>
    <t>ВМПЭ-10/630-20 (ВМ-10-722) - 1шт.</t>
  </si>
  <si>
    <t>ВМПЭ-10/630-20 (ВМ-10-723) - 1шт.</t>
  </si>
  <si>
    <t>ВМПЭ-10/630-20 (ВМ-10-724) - 1шт.</t>
  </si>
  <si>
    <t>ВМПЭ-10/630-20 (ВМ-10-725) - 1шт.</t>
  </si>
  <si>
    <t>ВМПЭ-10/630-20 (ВМ-10-726) - 1шт.</t>
  </si>
  <si>
    <t>ВМПЭ-10/630-20 (ВМ-10-727) - 1шт.</t>
  </si>
  <si>
    <t>ВМПЭ-10/2500 (ВМ-1-10 АТ-1) - 1шт.</t>
  </si>
  <si>
    <t>ВМПЭ-10/1600 (ВМ-2-10 АТ-2) - 1шт.</t>
  </si>
  <si>
    <t>ВКЭ-М-10/630-20 (ВМ-3-10 АТ-1) - 1шт.</t>
  </si>
  <si>
    <t>ВКЭ-М-10/630-20 (ВМ-4-10 АТ-2) - 1шт.</t>
  </si>
  <si>
    <t>ВМПЭ-10/1600 (СВМ-1-2) - 1шт.</t>
  </si>
  <si>
    <t>ВКЭ-М-10/1000-20 (СВМ-3-4) - 1шт.</t>
  </si>
  <si>
    <t>НАМИ-10 (ТН-1-10 АТ-1) - 1шт.</t>
  </si>
  <si>
    <t>НАМИ-10 (ТН-2-10 АТ-2) - 1шт.</t>
  </si>
  <si>
    <t>НАМИ-10 (ТН-3-10) - 1шт.</t>
  </si>
  <si>
    <t>НАМИ-10 (ТН-3-10 АТ-1) - 1шт.</t>
  </si>
  <si>
    <t>НАМИ-10 (ТН-4-10) - 1шт.</t>
  </si>
  <si>
    <t>НАМИ-10 (ТН-4-10 АТ-2) - 1шт.</t>
  </si>
  <si>
    <t>СПП-220</t>
  </si>
  <si>
    <t>НТМИ-6 (ТН-1-6) - 1шт.</t>
  </si>
  <si>
    <t>НТМИ-6 (ТН-2-6) - 1шт.</t>
  </si>
  <si>
    <t>ПС Городская</t>
  </si>
  <si>
    <t>ВМГ-133-П 600 (ВМ-10 671) - 1шт.</t>
  </si>
  <si>
    <t xml:space="preserve">ВМГ-133-П 600 (ВМ-10 673) - 1шт. </t>
  </si>
  <si>
    <t>ВМП-10К/600 (ВМ-10 679) - 1шт.</t>
  </si>
  <si>
    <t>ВМП-10К/600 (ВМ-10 База Т-2) - 1шт.</t>
  </si>
  <si>
    <t>ВМГ-133-П 600 (ВМ-10 Кос-1) - 1шт.</t>
  </si>
  <si>
    <t>ВМП-10К/600 (ВМ-10 Чистые пруды-2) - 1шт.</t>
  </si>
  <si>
    <t>ПС Западная</t>
  </si>
  <si>
    <t>ВМПЭ-10/630-20 У2 (ВМ-10 552) - 1шт.</t>
  </si>
  <si>
    <t>ВМПЭ-10/630-20 У2 (ВМ-10 553) - 1шт.</t>
  </si>
  <si>
    <t>ВМПЭ-10/630-20 У2 (ВМ-10 554) - 1шт.</t>
  </si>
  <si>
    <t>ВМПЭ-10/630-20 У2 (ВМ-10 557) - 1шт.</t>
  </si>
  <si>
    <t>ВМПЭ-10/630-20 У2 (ВМ-10 ДГК-1) - 1шт.</t>
  </si>
  <si>
    <t>ВМПЭ-10/630-20 У2 (ВМ-10 ДГК-2) - 1шт.</t>
  </si>
  <si>
    <t>ВМПЭ-10/1600-20 У3 (ВМ-10 Т-1) - 1шт.</t>
  </si>
  <si>
    <t>ВМПЭ-10/1600-20 У3 (ВМ-10 Т-2) - 1шт.</t>
  </si>
  <si>
    <t>ВМПЭ-10/1600-20 У3 (СВМ-10) - 1шт.</t>
  </si>
  <si>
    <t>ПС Северная</t>
  </si>
  <si>
    <t>ВБЧС-10-20-630 (ВМ-10 625) - 1шт.</t>
  </si>
  <si>
    <t>ВБЧС-10-20-630 (ВМ-10 626) - 1шт.</t>
  </si>
  <si>
    <t>ВБЧС-10-20-630 (ВМ-10 627) - 1шт.</t>
  </si>
  <si>
    <t>ВБЧС-10-20-630 (ВМ-10 628) - 1шт.</t>
  </si>
  <si>
    <t>ВБЧС-10-20-630 (ВМ-10 629) - 1шт.</t>
  </si>
  <si>
    <t>ВБЧС-10-20-630 (ВМ-10 630) - 1шт.</t>
  </si>
  <si>
    <t>ВБЧС-10-20-630 (ВМ-10 631) - 1шт.</t>
  </si>
  <si>
    <t>ВБЧС-10-20-630 (ВМ-10 632) - 1шт.</t>
  </si>
  <si>
    <t>ВБЧС-10-20-630 (ВМ-10 633) - 1шт.</t>
  </si>
  <si>
    <t>ВБЧС-10-20-630 (ВМ-10 634) - 1шт.</t>
  </si>
  <si>
    <t>ВБЧС-10-20-630 (ВМ-10 636) - 1шт.</t>
  </si>
  <si>
    <t>ВБЧС-10-20-630 (ВМ-10 637) - 1шт.</t>
  </si>
  <si>
    <t>ВБЧС-10-20-630 (ВМ-10 638) - 1шт.</t>
  </si>
  <si>
    <t>ВБЧС-10-20-630 (ВМ-10 639) - 1шт.</t>
  </si>
  <si>
    <t>ВБЧС-10-20-630 (ВМ-10 640) - 1шт.</t>
  </si>
  <si>
    <t>ВБЧС-10-20-630 (ВМ-10 641) - 1шт.</t>
  </si>
  <si>
    <t>ВБЧС-10-20-630 (ВМ-10 642) - 1шт.</t>
  </si>
  <si>
    <t>ВБЧС-10-20-630 (ВМ-10 643) - 1шт.</t>
  </si>
  <si>
    <t>ВБЧС-10-20-630 (ВМ-10 644) - 1шт.</t>
  </si>
  <si>
    <t>ВБЧС-10-20-630 (ВМ-10 645) - 1шт.</t>
  </si>
  <si>
    <t>ВБЧС-10-20-630 (ВМ-10 647) - 1шт.</t>
  </si>
  <si>
    <t>ВБЧС-10-20-630 (ВМ-10 648) - 1шт.</t>
  </si>
  <si>
    <t>ВБЧС-10-20-630 (ВМ-10 649) - 1шт.</t>
  </si>
  <si>
    <t>ВБЧС-10-20-630 (ВМ-10 650) - 1шт.</t>
  </si>
  <si>
    <t>ВБЧС-10-20-630 (ВМ-10 СТС-1) - 1шт.</t>
  </si>
  <si>
    <t>ВБЧС-10-20-630 (ВМ-10 СТС-2) - 1шт.</t>
  </si>
  <si>
    <t>ВМП-10К/600-30-20 (ВМ-10 ДГК-1) - 1шт.</t>
  </si>
  <si>
    <t>ВМП-10К/600-30-20 (ВМ-10 ДГК-2) - 1шт.</t>
  </si>
  <si>
    <t>ВМП-10Э-3000 (ВМ-10 Т-1) - 1шт.</t>
  </si>
  <si>
    <t>ВМП-10Н-1500 (СВМ-10) - 1шт.</t>
  </si>
  <si>
    <t>ПС Южная</t>
  </si>
  <si>
    <t>НТМИ-10 (ТН-1-10) - 1шт.</t>
  </si>
  <si>
    <t>НТМИ-10 (ТН-2-10) - 1шт.</t>
  </si>
  <si>
    <t>НТМИ-10 (ТН-3-10) - 1шт.</t>
  </si>
  <si>
    <t>НОМ-10 (НОМ-1-10) - 1шт.</t>
  </si>
  <si>
    <t>НОМ-10 (НОМ-2-10) - 1шт.</t>
  </si>
  <si>
    <t>ПС Гидростроитель</t>
  </si>
  <si>
    <t>ВМГ-133-2-600-20 (ВМ-6 ЛЭП 702) - 1шт.</t>
  </si>
  <si>
    <t>ВМГ-133-2-600-20 (ВМ-6 ЛЭП 703) - 1шт.</t>
  </si>
  <si>
    <t>ВМГ-133-2-600-20 (ВМ-6 ЛЭП 706) - 1шт.</t>
  </si>
  <si>
    <t>ВМГ-133-2-600-20 (ВМ-6 ЛЭП 708) - 1шт.</t>
  </si>
  <si>
    <t>ВМГ-133-2-600-20 (ВМ-6 ЛЭП 709) - 1шт.</t>
  </si>
  <si>
    <t>МГГ-10-2000-29 (ВМ-6 Т-3) - 1шт.</t>
  </si>
  <si>
    <t>МГГ-10-2000-29 (ВМ-6 Т-4) - 1шт.</t>
  </si>
  <si>
    <t>ВМГ-133-3-1000-20 (СВМ-6) - 1шт.</t>
  </si>
  <si>
    <t>ПС СТЭМИ</t>
  </si>
  <si>
    <t>Siemens 3АН 5135-6 (В-6  Т-1 №1) - 1шт.</t>
  </si>
  <si>
    <t>Siemens 3АН 5135-6 (В-6  Т-1 №2) - 1шт.</t>
  </si>
  <si>
    <t>Siemens 3АН 5135-6 (В-6  Т-2 №3) - 1шт.</t>
  </si>
  <si>
    <t>Siemens 3АН 5135-6 (В-6  Т-2 №4) - 1шт.</t>
  </si>
  <si>
    <t>Siemens 3АН 5104 (В-6 771) - 1шт.</t>
  </si>
  <si>
    <t>Siemens 3АН 5104 (В-6 773) - 1шт.</t>
  </si>
  <si>
    <t>Siemens 3АН 5104 (В-6 774) - 1шт.</t>
  </si>
  <si>
    <t>Siemens 3АН 5104 (В-6 777) - 1шт.</t>
  </si>
  <si>
    <t>Siemens 3АН 5104 (В-6 778) - 1шт.</t>
  </si>
  <si>
    <t>Siemens 3АН 5104 (В-6 781) - 1шт.</t>
  </si>
  <si>
    <t>Siemens 3АН 5104 (В-6 783) - 1шт.</t>
  </si>
  <si>
    <t>Siemens 3АН 5104 (В-6 785) - 1шт.</t>
  </si>
  <si>
    <t>Siemens 3АН 5104 (В-6 эл.котельная №1) - 1шт.</t>
  </si>
  <si>
    <t>Siemens 3АН 5104 (В-6 эл.котельная №2) - 1шт.</t>
  </si>
  <si>
    <t>Siemens 3АН 5135-6 (СВ-1-4) - 1шт.</t>
  </si>
  <si>
    <t>Siemens 3АН 5135-6 (СВ-2-3) - 1шт.</t>
  </si>
  <si>
    <t>ПС ЛПК-122</t>
  </si>
  <si>
    <t>ВМПЭ-10-630-31,5У2 (ВМ-6 ЛЭП 760) - 1шт.</t>
  </si>
  <si>
    <t>ПС Энергетик-2</t>
  </si>
  <si>
    <t>ВБУЭ 3-10 (ВВ-10 Ввода Т-1) - 1шт.</t>
  </si>
  <si>
    <t>ВБУЭ 3-10 (ВВ-10 Ввода Т-2) - 1шт.</t>
  </si>
  <si>
    <t>ВБУЭ 3-10 (ВВ-10 ЛЭП 804) - 1шт.</t>
  </si>
  <si>
    <t>ВБУЭ 3-10 (ВВ-10 ЛЭП 806) - 1шт.</t>
  </si>
  <si>
    <t>ВБУЭ 3-10 (ВВ-10 ЛЭП 808) - 1шт.</t>
  </si>
  <si>
    <t>ВБУЭ 3-10 (ВВ-10 ЛЭП 810) - 1шт.</t>
  </si>
  <si>
    <t>ВБУЭ 3-10 (ВВ-10 ЛЭП 816) - 1шт.</t>
  </si>
  <si>
    <t>ВБУЭ 3-10 (ВВ-10 ЛЭП 818) - 1шт.</t>
  </si>
  <si>
    <t>ВБУЭ 3-10 (ВВ-10 ЛЭП 820) - 1шт.</t>
  </si>
  <si>
    <t>ВБУЭ 3-10 (СВ-10) - 1шт.</t>
  </si>
  <si>
    <t>ПС Энергетик-3</t>
  </si>
  <si>
    <t>ВМПЭ-10-1600-31,5У2 (ВМ-10 Ввод Т-1) - 1шт.</t>
  </si>
  <si>
    <t>ВМПЭ-10-1600-31,5У2 (ВМ-10 Ввод Т-2) - 1шт.</t>
  </si>
  <si>
    <t>ВМПЭ-10-630-31,5У2 (ВМ-10 ЛЭП 904) - 1шт.</t>
  </si>
  <si>
    <t>ВМПЭ-10-630-31,5У2 (ВМ-10 ЛЭП 907) - 1шт.</t>
  </si>
  <si>
    <t>ВМПЭ-10-630-31,5У2 (ВМ-10 ЛЭП 908) - 1шт.</t>
  </si>
  <si>
    <t>ВМПЭ-10-630-31,5У2 (ВМ-10 ЛЭП 910) - 1шт.</t>
  </si>
  <si>
    <t>ВМПЭ-10-1000-31,5У2 (СВМ-10) - 1шт.</t>
  </si>
  <si>
    <t>Оборудование ПС</t>
  </si>
  <si>
    <t>ПС Коршуниха</t>
  </si>
  <si>
    <t>Замена изоляторов на ШР-220 1 сш  АТ-1 - 1шт.</t>
  </si>
  <si>
    <t>Замена изоляторов на ШР-220 1 сш ОВ - 1шт.</t>
  </si>
  <si>
    <t>У-220-1000-25 У1; ШПЭ-44; (ВМ-220 ОВ), ремонт привода - 1шт.</t>
  </si>
  <si>
    <t>ЗНОМ-35-54 (ТН-35 1 с.ш. ф А.В.С) - 1шт.</t>
  </si>
  <si>
    <t>ЗНОМ-35-54 (ТН-35 2 с.ш. ф А.В.С) - 1шт.</t>
  </si>
  <si>
    <t>РНД 35/1000; ПР-07-2БХЛ (ШР-35 1 с.ш. Водовод) - 1шт.</t>
  </si>
  <si>
    <t>РНД 35/1000; ПР-07-2БХЛ (ШР-35 1 с.ш. Город-1) - 1шт.</t>
  </si>
  <si>
    <t>РНД 35/1000; ПР-07-2БХЛ (ШР-35 1 с.ш. Город-2) - 1шт.</t>
  </si>
  <si>
    <t>РНД 35/1000; ПР-07-2БХЛ (ШР-35 1 с.ш. Железногорская) - 1шт.</t>
  </si>
  <si>
    <t>РНДЗ 2Б-35/1000; ПР-07-2БХЛ (ШР-35 1 с.ш. СВ) - 1шт.</t>
  </si>
  <si>
    <t>РНД 35/1000; ПР-07-2БХЛ (ШР-35 1 с.ш. Т-3) - 1шт.</t>
  </si>
  <si>
    <t>РНД 35/1000; ПР-07-2БХЛ (ШР-35 1 с.ш. Т-4) - 1шт.</t>
  </si>
  <si>
    <t>РНДЗ 2Б-35/1000; ПР-07-2БХЛ (ШР-35 ТН-1) - 1шт.</t>
  </si>
  <si>
    <t>РНДЗ 2Б-35/1000; ПР-07-2БХЛ (ШР-35 1 с.ш. ТСН-5) - 1шт.</t>
  </si>
  <si>
    <t>РНДЗ 2Б-35/1000; ПР-07-2БХЛ (ШР-35 1 с.ш. ТСН-6) - 1шт.</t>
  </si>
  <si>
    <t>РНДЗ 2Б-35/1000; ПР-07-2БХЛ (ШР-35 2 с.ш. Водовод) - 1шт.</t>
  </si>
  <si>
    <t>РНДЗ 2Б-35/1000; ПР-07-2БХЛ (ШР-35 2 с.ш. Город-1) - 1шт.</t>
  </si>
  <si>
    <t>РНДЗ 2Б-35/1000; ПР-07-2БХЛ (ШР-35 2 с.ш. Город-2) - 1шт.</t>
  </si>
  <si>
    <t>РНДЗ 2Б-35/1000; ПР-07-2БХЛ (ШР-35 2 с.ш. Железногорская) - 1шт.</t>
  </si>
  <si>
    <t>РНДЗ 2Б-35/1000; ПР-07-2БХЛ (ШР-35 2 с.ш. СВ) - 1шт.</t>
  </si>
  <si>
    <t>РНД 35/1000; ПР-07-2БХЛ (ШР-35 2 с.ш. Т-3) - 1шт.</t>
  </si>
  <si>
    <t>РНД 35/1000; ПР-07-2БХЛ (ШР-35 2 с.ш. Т-4) - 1шт.</t>
  </si>
  <si>
    <t>РНДЗ 2Б-35/1000; ПР-07-2БХЛ (ШР-35 ТН-2) - 1шт.</t>
  </si>
  <si>
    <t>РНДЗ 2Б-35/1000; ПР-07-2БХЛ (ШР-35 2 с.ш. ТСН-5) - 1шт.</t>
  </si>
  <si>
    <t>РНДЗ 2Б-35/1000; ПР-07-2БХЛ (ШР-35 2 с.ш. ТСН-6) - 1шт.</t>
  </si>
  <si>
    <t>ПС Рудногорская</t>
  </si>
  <si>
    <t>У-220-1000-25 У1; ШПЭ-44; (ВМ-220 СВМ) ремонт привода - 1шт.</t>
  </si>
  <si>
    <t>ПС Новая Игирма</t>
  </si>
  <si>
    <t>ВМПЭ-10-630/31,5У1; ПЭВ-11А (ВМ-10 Лесоцех-1) - 1шт.</t>
  </si>
  <si>
    <t>ВМПЭ-10-630/31,5У1; ПЭВ-11А (ВМ-10 Поселок) - 1шт.</t>
  </si>
  <si>
    <t>ВМПЭ-10-630/31,5У1; ПЭВ-11А  ВМ-10 Пром. База) - 1шт.</t>
  </si>
  <si>
    <t>ВМПЭ-10-630/31,5У1; ПЭВ-11А (ВМ-10 СВМ) - 1шт.</t>
  </si>
  <si>
    <t>ВМПЭ-10-630/31,5У1; ПЭВ-11А (ВМ-10 Станция) - 1шт.</t>
  </si>
  <si>
    <t>ВМПЭ-10-630/31,5У1; ПЭВ-11А (ВМ-10 Тайрику-1) - 1шт.</t>
  </si>
  <si>
    <t>ВМПЭ-10-630/31,5У1; ПЭВ-11А (ВМ-10 Тайрику-2) - 1шт.</t>
  </si>
  <si>
    <t>ВМПЭ-10-630/31,5У1; ПЭВ-11А (ВМ-10 Тайрику-3) - 1шт.</t>
  </si>
  <si>
    <t>ПС Н-Коршуниха</t>
  </si>
  <si>
    <t>ТДТН-25000/ 110/10 (Т-1) -  замена двигателя - 1шт.</t>
  </si>
  <si>
    <t>ПС Заморский</t>
  </si>
  <si>
    <t>С-35; ШПЭ-11 (ВМ-35 Т-1) - 1шт.</t>
  </si>
  <si>
    <t>С-35; ШПЭ-11 (ВМ-35 Т-2) - 1шт.</t>
  </si>
  <si>
    <t>НАМИ-10 (ТН-1-10) - 1шт.</t>
  </si>
  <si>
    <t>НАМИ-10 (ТН-2-10) - 1шт.</t>
  </si>
  <si>
    <t>ПС Дальний</t>
  </si>
  <si>
    <t>ВМГ-10-630-20; ПП-67 (ВМ-10 ЛЭП-Гараж) - 1шт.</t>
  </si>
  <si>
    <t>ВМГ-10-630-20; ПП-67 (ВМ-10 ЛЭП-Илим.Сиб.Лес) - 1шт.</t>
  </si>
  <si>
    <t>ВМГ-10-630-20; ПП-67 (ВМ-10 ЛЭП-Поселок) - 1шт.</t>
  </si>
  <si>
    <t>ВМГ-10-630-20; ПП-67 (ВМ-10 Резерв) - 1шт.</t>
  </si>
  <si>
    <t>ВМГ-10-630-20; ПП-67 (ВМ-10 Резерв-2) - 1шт.</t>
  </si>
  <si>
    <t>ВМГ-10-630-20; ПП-67 (СВМ-10) - 1шт.</t>
  </si>
  <si>
    <t>ВМГ-10-630-20; ПП-67 (ВМ-10 Т-1) - 1шт.</t>
  </si>
  <si>
    <t>ВМГ-10-630-20; ПП-67 (ВМ-10 Т-2) - 1шт.</t>
  </si>
  <si>
    <t>ТП-6Р</t>
  </si>
  <si>
    <t>ТМ-400кВА  - 1шт.</t>
  </si>
  <si>
    <t>ТП-11Б</t>
  </si>
  <si>
    <t>Вывешивание плаката с диспетчерским наименованием.</t>
  </si>
  <si>
    <t>ТП-12Б</t>
  </si>
  <si>
    <t>ТП-13Б</t>
  </si>
  <si>
    <t>ТП-14Б</t>
  </si>
  <si>
    <t>ТП-15Б</t>
  </si>
  <si>
    <t>ТП-16Б</t>
  </si>
  <si>
    <t>ТП-17Б</t>
  </si>
  <si>
    <t>ТП-19Б</t>
  </si>
  <si>
    <t xml:space="preserve">ТП-20Б </t>
  </si>
  <si>
    <t>ТП-22Б</t>
  </si>
  <si>
    <t>ТП-23Б</t>
  </si>
  <si>
    <t>ТП-24Б</t>
  </si>
  <si>
    <t>ТП-25Б</t>
  </si>
  <si>
    <t>ТП-1/8</t>
  </si>
  <si>
    <t>Замена Р-0,4кВ ф.4  - 1шт.</t>
  </si>
  <si>
    <t xml:space="preserve">ТП-1К </t>
  </si>
  <si>
    <t>Подготовка светильников к установке.</t>
  </si>
  <si>
    <t>ТП-1/3</t>
  </si>
  <si>
    <t>ТП-11/3</t>
  </si>
  <si>
    <t>ТП-12/6</t>
  </si>
  <si>
    <t>ТП-12/7</t>
  </si>
  <si>
    <t>ТП-2/9</t>
  </si>
  <si>
    <t>Подготовка ячеек КСО-366 к монтажу.</t>
  </si>
  <si>
    <t>ПС №6</t>
  </si>
  <si>
    <t>Т-4 (ТРДЦНГ-63000/220) - регулировка уровня масла - 1шт.</t>
  </si>
  <si>
    <t>ТП-133</t>
  </si>
  <si>
    <t>ТМ-400/6 - 1шт.</t>
  </si>
  <si>
    <t>ТП-29</t>
  </si>
  <si>
    <t>Замена трансформаторов тока - 6шт.</t>
  </si>
  <si>
    <t>ПС Верхнемарково</t>
  </si>
  <si>
    <t>SFZ-16000/110 (Т-1) - 1шт.</t>
  </si>
  <si>
    <t>ВМПЭ10 -630-31,5 У2; ПЭВ14 (ВМ 10 Промбаза ЛПХ) - 1шт.</t>
  </si>
  <si>
    <t>Т-1, Т-2 - доливка масла.</t>
  </si>
  <si>
    <t>ПС Подымахино</t>
  </si>
  <si>
    <t>НАМИ-10/0,1(ТН-2-10) - 1шт.</t>
  </si>
  <si>
    <t>ТП Гараж СЭС (пос.Магистральный)</t>
  </si>
  <si>
    <t>Т-1 - 1шт.</t>
  </si>
  <si>
    <t>ПС Киренск</t>
  </si>
  <si>
    <t>Восстановление диспетчерских наименований.</t>
  </si>
  <si>
    <t>У-220/2000-25У1;ШПЭ44 ВМ-220кВ Ния - 1шт. Проверка тех.состояния приводов.</t>
  </si>
  <si>
    <t>ПС Лена</t>
  </si>
  <si>
    <t>ТТ-110 БСК-3 - 1шт.</t>
  </si>
  <si>
    <t>ПС Осетрово</t>
  </si>
  <si>
    <t xml:space="preserve">ТДТН-16000/110 - Т1; ТДТН-16000/110 -80 У1 (Т-2) - 2шт. </t>
  </si>
  <si>
    <t>ПС Покосное</t>
  </si>
  <si>
    <t>НКФ-220-58-ХЛ1 (ТН-2-220) - 3шт.</t>
  </si>
  <si>
    <t>ВМПЭ-10 (ВМ-10 ТУСМ) - 1шт.</t>
  </si>
  <si>
    <t>Ремонт освещения ОРУ-220.</t>
  </si>
  <si>
    <t>У-110 (ВМ-110 ТЭЦ-6-1) - 1шт.</t>
  </si>
  <si>
    <t>НКФ-220 (ТН-1,2-220) - 2шт.</t>
  </si>
  <si>
    <t>ПС Джижива</t>
  </si>
  <si>
    <t>Доливка масла в Т-1.</t>
  </si>
  <si>
    <t>Прокладка кабелей к шкафам управления ВМ-110.</t>
  </si>
  <si>
    <t>Ремонт обогрева ОПУ.</t>
  </si>
  <si>
    <t>ПС Птицефабрика</t>
  </si>
  <si>
    <t>ПС Энергетик-1</t>
  </si>
  <si>
    <t>ВМПЭ-10-630 (ВМ-10 ЛЭП-904) - 1шт.</t>
  </si>
  <si>
    <t>ИДК г. Братска</t>
  </si>
  <si>
    <t>Ремонт освещения.</t>
  </si>
  <si>
    <t>ТП-605 СЭС РПБ</t>
  </si>
  <si>
    <t>Ремонт ВН-6 Т-2 - 1шт.</t>
  </si>
  <si>
    <t>Здания РПБ-1, РЭС-1,2,3,4</t>
  </si>
  <si>
    <t>Внутренний ремонт помещений.</t>
  </si>
  <si>
    <t>ПС Н-Игирма</t>
  </si>
  <si>
    <t>Ремонт освещения с заменой светильников в ОПУ-110 - 35шт. (Светильник светодиодный "ВАРТОН" СТРОНГ пром IP65 1242*90*68 мм 36 Вт 6500К + рассеиватель 26шт.); (Светильник светодиодный ДБП-8W круг, пластик, белый 9шт.).</t>
  </si>
  <si>
    <t>Ремонт освещения с заменой светильников в АБ - 10шт. (Светодиодный светильник взрывозащищённый CRC 1EX STD 38 - 10шт.).</t>
  </si>
  <si>
    <t>РПБ РЭС-1</t>
  </si>
  <si>
    <t>Замена светильников на складах (светильник уличный светодиодный BL-LD-3A-5).</t>
  </si>
  <si>
    <t>Замена светильников освещения АБК РЭС-1 на светодиодные (Светильник светодиодный накладной/универсальный PPL 595/U 48w 6500K 48 Вт, призма, Jazzway, 6500К, 4200лм, IP40, 595*595*19мм, ЭМС-фильтр).</t>
  </si>
  <si>
    <t>Здания: ПС Коршуниха_Здание ОПУ 110кВ</t>
  </si>
  <si>
    <t>Ремонт освещения с заменой светильников в ОПУ-110 - 9шт.</t>
  </si>
  <si>
    <t>Здания: ПС Коршуниха_Здание ЗВН</t>
  </si>
  <si>
    <t>Ремонт дистиллятора - 1шт.</t>
  </si>
  <si>
    <t>Здания: ПС Ждановская Вспомогательное здание (ОЭП)</t>
  </si>
  <si>
    <t>Ремонт системы отопления.</t>
  </si>
  <si>
    <t>Здания: ПС Н-Игирма_Здание ОПУ</t>
  </si>
  <si>
    <t>Ремонт стен и потолков АБ.</t>
  </si>
  <si>
    <t>Ремонт стеллажей АБ.</t>
  </si>
  <si>
    <t>Здания: ПС Железногорская ОПУ</t>
  </si>
  <si>
    <t>Ремонт освещения с заменой светильников в ОПУ - 13шт.</t>
  </si>
  <si>
    <t>Главный корпус РЭП-1</t>
  </si>
  <si>
    <t>Устройство автоматики эл.бойлеров РПБ РЭС-1.</t>
  </si>
  <si>
    <t>Гаражные боксы №1-4 РПБ РЭС-1.</t>
  </si>
  <si>
    <t>Установка терморегуляторов - 11шт.</t>
  </si>
  <si>
    <t>ПС Лена РПБ</t>
  </si>
  <si>
    <t>РПБ, гараж (эл.бойлерная), ремонт центробежного насоса.</t>
  </si>
  <si>
    <t>Антикоррозийная защита ограждения СКТП - 80 м2.</t>
  </si>
  <si>
    <t>РЭС-1  ПС Коршуниха_ОРУ-220</t>
  </si>
  <si>
    <t>Монтаж кабельной линии ЭМБ - 0,273 км.</t>
  </si>
  <si>
    <t>Ремонт ворот.</t>
  </si>
  <si>
    <t>Ремонт ограждения.</t>
  </si>
  <si>
    <t>ОРУ-110, ремонт ворот.</t>
  </si>
  <si>
    <t>Установка ворот на ограждении ОРУ.</t>
  </si>
  <si>
    <t>Автотранспорт и спецтехника</t>
  </si>
  <si>
    <t>Ремонт ДВС - 3шт., КПП - 5шт., передних и задних мостов - 6шт., РК - 1шт.</t>
  </si>
  <si>
    <t>Ремонт ДВС - 9шт., КПП - 8шт., передних и задних мостов - 11шт., редукторов - 3шт., РК - 3шт., установок - 3шт.</t>
  </si>
  <si>
    <t>Тракторная техника</t>
  </si>
  <si>
    <t>Ремонт ДВС - 1шт., ходовая - 1шт., навесного оборуд. - 1шт.</t>
  </si>
  <si>
    <t xml:space="preserve">Ремонт гидросистем - 2шт,  ДВС - 2шт., ходовых - 2шт., ПД-23 - 1шт. </t>
  </si>
  <si>
    <t>Итого по Северным электрическим сетям</t>
  </si>
  <si>
    <t>Отчет по выполнению ремонтных работ за 1 кв. 2022 года.</t>
  </si>
  <si>
    <t xml:space="preserve"> Центральные электрические сети</t>
  </si>
  <si>
    <t>ВЛ-566 УПК Тыреть - Ключи</t>
  </si>
  <si>
    <t>Чистка стаканов 382-392, 394, 397-406.  58шт.</t>
  </si>
  <si>
    <t>Соб. Сил</t>
  </si>
  <si>
    <t>Вырубка отдельных боковых деревьев пр .359-361, 394-397.  150шт</t>
  </si>
  <si>
    <t>Чистка просеки пролет опор 405-404,  403-402, 392-393, 388-387, 386-384, 382-381, 379-378, 376-375, 375-374, 374-373.  9,1 га (3 га)</t>
  </si>
  <si>
    <t>Чистка просеки пролет опор 405-404,  403-402, 392-393, 388-387, 386-384, 382-381, 379-378, 376-375, 375-374, 374-373.  9,1 га (3,1 га)</t>
  </si>
  <si>
    <t>ВЛ 565 УПК Тыреть - Иркутская</t>
  </si>
  <si>
    <t xml:space="preserve">Вырубка отдельных деревьев пролет опор 375-377.  180шт </t>
  </si>
  <si>
    <t>Чистка стаканов 389-372, 365-351.  50шт</t>
  </si>
  <si>
    <t>Чистка просеки мотокусторезом в пролёте опор 419-420 (0,1га).  0,1 га</t>
  </si>
  <si>
    <t>Регулировка искровых промежутков опора 421.</t>
  </si>
  <si>
    <t>Чистка просеки мотокусторезом в пролёт опор 435-436 (0,1га), 441-442 (0,1га); 443-444 (0,02 га), вырубка вокруг опор 431 (0,01 га), 436 (0,04 га); 437 (0,04 га); 438 (0,04 га); 443 (0,05 га), 448 (0,01 га), 449 (0,01 га), 452 (0,01 га).  0,43 га</t>
  </si>
  <si>
    <t>Вырубка отдельных деревьев в пролёте опор 433-434 (2шт); 439-440 (4шт); 441-442 (40шт); 447-448 (40шт).  86шт.</t>
  </si>
  <si>
    <t>Обновление постоянных знаков опор 440-454  15шт.</t>
  </si>
  <si>
    <t>ВЛ 220 кВ Иркутская-Черемхово № 2 с отпайками (ВЛ-216)</t>
  </si>
  <si>
    <t>Вырубка отдельных деревьев в пролете опор 23-24 (5шт); вокруг опоры 21 (30шт).  35шт.</t>
  </si>
  <si>
    <t>ВЛ 220 кВ Иркутская-Восточная I, II цепь</t>
  </si>
  <si>
    <t>Вырубка отдельных деревьев в пролете опор 19-20 (10шт.); 39-40 (30шт).  40шт</t>
  </si>
  <si>
    <t>ВЛ-220 кВ Иркутская-Черемхово № 1 с отпайкой на Иркутскую ТЭЦ-11  (ВЛ-215)</t>
  </si>
  <si>
    <t>Чистка просеки мотокустарезом в пролётах опор 17-18 (0,3 га); 19-20 (0,2 га); 43-44 (0,07 га).  0,57 га</t>
  </si>
  <si>
    <t>Вырубка отдельных деревьев пролет опор 23-24 (25шт).  25шт.</t>
  </si>
  <si>
    <t>ВЛ 220 кВ Иркутская -УП-15 № 2 (ВЛ-214)</t>
  </si>
  <si>
    <t>Чистка просеки в пролётах опор 11-12 (0,3 га); 18-19 (0,1 га); 22-23 (0,3 га); вырубка деревьев вокруг опор 5(0,01 га); 6 (0,01 га); 7 (0,01 га); 8 (0,01 га); 9 (0,01 га).  0,75 га</t>
  </si>
  <si>
    <t xml:space="preserve">Вырубка боковых деревьев пролет опор 3-4 (9шт); 9-10 (10шт); 10-11(3шт); 12-13 (2шт); 15-16 (2шт); 16-17 (10шт); 27-28 (11ш), 28-29 (3шт); 29-30 (1шт);  31-32 (10шт); 32-33 (5шт); 33-34 (1шт).  67шт </t>
  </si>
  <si>
    <t>Расширение просеки в пролете опор 34-35 (0,5 га).</t>
  </si>
  <si>
    <t>ВЛ 110 кВ ТЭЦ-1 - УП-15 -А</t>
  </si>
  <si>
    <t xml:space="preserve">Чистка просеки мотокустарезом в пролете опор 12-13 (0,1 га); 13-14 (0,2 га); 16-17 (0,2 га).  0,5 га </t>
  </si>
  <si>
    <t xml:space="preserve">Вырубка и подрезка веток отдельных боковых деревьев пролет опор  5-6 (10шт); 15-16 (10шт). Подрезка боковых деревьев пролет опор  7-8 (1шт); 8-9 (3шт); 9-10 (10шт); 10-11 (10шт), 12-13 (2шт); 15-16 (3шт). 29шт. </t>
  </si>
  <si>
    <t>ВЛ 110 кВ ТЭЦ-1 - УП-15 -Б</t>
  </si>
  <si>
    <t>Вырубка и подрезка боковых деревьев в пролете опор  8-9 (2шт); 9-10 (15шт).  17шт.</t>
  </si>
  <si>
    <t>ВЛ 110 кВ УП-10 - УП-12</t>
  </si>
  <si>
    <t>Вырубка отдельных деревьев пролет опор 1-2   4шт.</t>
  </si>
  <si>
    <t>ВЛ 110 кВ Иркутская ТЭЦ-9 - УП-12</t>
  </si>
  <si>
    <t>Вырубка отдельных деревьев пролет опор 24-25 (3шт), вырубка вокруг опоры 19.  4шт</t>
  </si>
  <si>
    <t>ВЛ 110 кВ ТЭЦ-10-ТЭЦ-9</t>
  </si>
  <si>
    <t>Чистка просеки в пролёте опор 5-6 (0,1 га); 24-25 (0,7 га).  0,6 га</t>
  </si>
  <si>
    <t>Вырубка отдельных деревьев в пролетет опор 4-5 (1шт); 17-18 (10шт).  11шт.</t>
  </si>
  <si>
    <t xml:space="preserve">ВЛ 110 кВ ТЭЦ-10-Водозабор -1 </t>
  </si>
  <si>
    <t>Чистка просеки мотокустарезом в пролетах опор 3-4 (0,3га), 4-5 (0,8га), 5-6 (0,1га).  1,2 га</t>
  </si>
  <si>
    <t>Вырубка отдельных деревьев в пролете опор 2-3 (1шт.), вырубка боковых деревьев в пролёте опор 1-2 (1шт), 11-12 (1шт).  3шт.</t>
  </si>
  <si>
    <t>ВЛ 110 кВ ТЭЦ-10 блок 3-ГПП-2, ТЭЦ-10-Иркутская</t>
  </si>
  <si>
    <t>Чистка просеки в пролёте опор 1/1-1/2(0,1 га), 1/2-1 (0,4 га).  0,5шт.</t>
  </si>
  <si>
    <t>ВЛ 110 кВ ТЭЦ-10 блок 4--ГПП-1</t>
  </si>
  <si>
    <t>Расширение просеки в пролёте опор 11-12 (0,1 га); 12-13 (0,1 га); 19-20 (0,1 га).  0,3 га</t>
  </si>
  <si>
    <t>Вырубка боковых деревьев в пролёте опор 17-18 (1шт).  1шт.</t>
  </si>
  <si>
    <t>ВЛ 110 кВ ТЭЦ-10 блок 5--ГПП-2</t>
  </si>
  <si>
    <t>Вырубка боковых деревьев в пролёте опор 6-7 (1шт).  1шт.</t>
  </si>
  <si>
    <t>Расширение просеки в пролёте опор 19-20 (0,1 га).  0,1 га.</t>
  </si>
  <si>
    <t>ВЛ 110 кВ ТЭЦ-10 блок 8-ГПП-2</t>
  </si>
  <si>
    <t>Вырубка отдельных деревьев пролет опор 2-3 (5шт); 11-12 (1шт); 13-14 (2шт); 21-22 (5шт).  13шт</t>
  </si>
  <si>
    <t xml:space="preserve">ВЛ 110 кВ Головинская-Бахтай с отпайкой на ПС Алтарик </t>
  </si>
  <si>
    <t>Чистка просеки вручную в пролетах опор №: 7-8(0,1), 12-14(0,8), 18-22(2),25-28(2,7), 59-60(0,5), 74-78(2,9), 83-85(2,6),88(0,1), 125-128(0,6), 134-135(0,1), 161-163(0,2), 170-171(0,3), 176-177(0,9).  13,8 га (2,5 га)</t>
  </si>
  <si>
    <t>ВЛ 110 кВ Лесозавод-Черемхово ц.А, ц.Б</t>
  </si>
  <si>
    <t>Чистка просеки вручную в пролетах опор №: 1-8(1,2), 55-56(0,01), 90-91(0,15), 92-93(0,7), 102-103(0,2), 114-115(0,2).  2,46 га</t>
  </si>
  <si>
    <t>ВЛ110 кВ Черемхово-Свирск цепь I, цепь II</t>
  </si>
  <si>
    <t xml:space="preserve">Чистка просеки вручную пр. оп. №: 29-31(1), 14-15(0,2), 10-12(1,1), 130-131(0,1), 139-140(0,2).  2,6 га </t>
  </si>
  <si>
    <t xml:space="preserve">Заход на ПС Лесная </t>
  </si>
  <si>
    <t>Чистка просеки пр. оп. №: 220(0,1), 222-223(0,2), 225(0,1), 228(0,1), 241(0,1), 242(0,01), 246-247(1), 275-277(0,4).  2,01 га (0,8 га)</t>
  </si>
  <si>
    <t>Чистка просеки пр. оп. №: 220(0,1), 222-223(0,2), 225(0,1), 228(0,1), 241(0,1), 242(0,01), 246-247(1), 275-277(0,4).  2,01 га (1,21га)</t>
  </si>
  <si>
    <t>ВЛ 500 КВ НовоЗиминская-УПК Тыреть (ВЛ -568)</t>
  </si>
  <si>
    <t>Устройство дренажных отверстий в стаканах стоек опора 111.  2шт.</t>
  </si>
  <si>
    <t>ВЛ 500 кВ Тулун-УПК Тыреть (ВЛ-563)</t>
  </si>
  <si>
    <t>Чистка просеки у оснований опор № 362, 381, 382, 388, 392.  0,12 га</t>
  </si>
  <si>
    <t>ВЛ 220 кВ Черемхово-Новозиминская (ВЛ-230)</t>
  </si>
  <si>
    <t>Чистка просеки от ДКР в пр. оп. №:186-187(1), 247-248(0,02), 255-256(1), 262-263(1), 264-265(0,3), 265-266(0,01), 300-301(0,01), 307-308(0,1), 309-310(0,7), 313-314(0,5), 314-315(0,7), 315-316(1,2), 316-317(1), 324-325(0,2), 325-326(2).  10.2 га (5 га)</t>
  </si>
  <si>
    <t>Вырубка отдельных боковых деревьев в пролете опор № 186-188, 240-241, 283-284, 285-286, 297-298, 304-307.  100шт. (50шт)</t>
  </si>
  <si>
    <t>ВЛ 110 кВ Делюр-Зима</t>
  </si>
  <si>
    <t>Чистка просеки  мотокустарезом в пролете опор №: 21-22(0,5), 35-36(0,5).  1 га (0,5 га)</t>
  </si>
  <si>
    <t xml:space="preserve">ВЛ 110 кВ Заря-Делюр </t>
  </si>
  <si>
    <t>Чистка просеки мотокустарезом в пролете опор  № 8-9(0,01), 16-17(0,01), 17-18(0,3), 23-24(0,01), 33-34(0,01), 52-54(1), 57-58(0,1), 67-68(0,5), 68-69(0,3), 69-70(0,3), 89-90(0,01), 102-103, 111-112(0,2), 114-115(0,01), 129-пор(0,01), вокруг опор №: 10, 11, 14, 116 -(0,01).</t>
  </si>
  <si>
    <t>ВЛ 220 кВ № 215 заход на ПС Лесная</t>
  </si>
  <si>
    <t>Восстановление  похищенного уголка оп.6-16.30А.30Б. 27</t>
  </si>
  <si>
    <t>Участок ВЛ-500кВ "Н.Зиминская - УПК-500" №568 от оп.№93 до оп.№ 141; Участок ВЛ-500кВ"Иркутская - УПК-500" №565 от опоры №2 до опоры №83; Участок ВЛ-220кВ "Черемхово-Н.Зиминская" №230 от опоры №185 до опоры №326; Участок ВЛ-110кВ "Н.Зиминская-Балаганск" от опоры №172 до портала ПС "Балаганск"; Участок ВЛ-110кВ "Балаганск-Новонукутск-110" от опоры №89 до портала ПС "Новонукутск-110".</t>
  </si>
  <si>
    <t>Расчистка трасс ВЛ 500/220/110 от древесно-кустарниковой растительности с дроблением порубочных остатков.  78,5 га. Вырубка угрожающих деревьев.  8780шт.</t>
  </si>
  <si>
    <t>ООО Фрегат</t>
  </si>
  <si>
    <t>Устранение аварийных дефектов (замена единичных опор, провода, изоляторов на ВЛ-10/0,4кВ).</t>
  </si>
  <si>
    <t xml:space="preserve"> ВЛ-0,4 кВ от КТП№216/63 Ф-1 с.Исаковка  (ВЛ-0,4 кВ  д.Исаковка от КТП № 216, КТП № 217)</t>
  </si>
  <si>
    <t>Ремонт анкерных ж/б опор типа ПА-23  №:14,22 - 2шт., промежуточных опор  типа ПП-23 №12,13,15,16,17,18,19,20,21 - 9шт</t>
  </si>
  <si>
    <t>Замена голого провода на СИП марки СИП 2  3*50+1*54,6 - 0,5 км</t>
  </si>
  <si>
    <t>Замена однофазного  ввода на СИП-4 2*16 - 1шт.</t>
  </si>
  <si>
    <t>ВЛ-0,4кВ от КТП-764/160     фидер №1</t>
  </si>
  <si>
    <t>Замена анкерных деревянных опор на железобетонные типа У-25. 4шт., промежуточных деревянных опор на железобетонные  типа П-25. 11шт.</t>
  </si>
  <si>
    <t>Ремонт повторных заземлений. 2шт.</t>
  </si>
  <si>
    <t>Замена трехфазного ввода СИП-4 4*16. 1шт.</t>
  </si>
  <si>
    <t>Замена голого провода  на провод СИП. 0,51км., ОПН 0,4кВ 2компл., ОПН 0,4кВ 2компл.</t>
  </si>
  <si>
    <t xml:space="preserve">ВЛ 110 кВ ГПП-1 – ГПП-2 </t>
  </si>
  <si>
    <t>Чистка просеки     2,3 га</t>
  </si>
  <si>
    <t>ВЛ 110 кВ Иркутская ТЭЦ-10 блок 6 – ГПП-2 (ВЛ 110 кВ ТЭЦ-10 бл.6 – ГПП-2)</t>
  </si>
  <si>
    <t>Чистка просеки     1,2 га</t>
  </si>
  <si>
    <t>ПС 500/220/110/35/10/6 кВ "Иркутская"</t>
  </si>
  <si>
    <t>МВ-10 ТСН-8</t>
  </si>
  <si>
    <t>МВ-10 ТСН-1К</t>
  </si>
  <si>
    <t>ШР-1СШ 35 ПС-307</t>
  </si>
  <si>
    <t>ШР-1СШ 35 ШП-1А</t>
  </si>
  <si>
    <t>ШР-1СШ 35 ШП-2А</t>
  </si>
  <si>
    <t>ШР-1СШ 35 1В2</t>
  </si>
  <si>
    <t>ШР-1СШ 35 2В2</t>
  </si>
  <si>
    <t xml:space="preserve">ШР ОПН-1 1 СШ 35 </t>
  </si>
  <si>
    <t>ШР 1 СШ35 ТСН-11</t>
  </si>
  <si>
    <t xml:space="preserve">ШР ОПН-2 1 СШ 35 </t>
  </si>
  <si>
    <t>ШР 1 СШ 35  1Вс</t>
  </si>
  <si>
    <t xml:space="preserve">ШР ТН 1 СШ 35 </t>
  </si>
  <si>
    <t>ШР-2СШ 35 ПС-307</t>
  </si>
  <si>
    <t>ШР-2СШ 35 ШП-1А</t>
  </si>
  <si>
    <t>ШР-2СШ 35 ШП-2А</t>
  </si>
  <si>
    <t xml:space="preserve">ШР ОПН-1  2 СШ35 </t>
  </si>
  <si>
    <t>ШР 2 СШ 35  1В2</t>
  </si>
  <si>
    <t>ШР 2 СШ 35  2В2</t>
  </si>
  <si>
    <t>ШР 2 СШ 35  ТСН-11</t>
  </si>
  <si>
    <t xml:space="preserve">ШР ОПН-2  2 СШ35 </t>
  </si>
  <si>
    <t>ШР 2 СШ 35  2Вс</t>
  </si>
  <si>
    <t xml:space="preserve">ШР ТН 2 СШ 35 </t>
  </si>
  <si>
    <t>ТСН-1К</t>
  </si>
  <si>
    <t>Электролизная установка</t>
  </si>
  <si>
    <t>Компрессор №3-1</t>
  </si>
  <si>
    <t>Дек</t>
  </si>
  <si>
    <t>Компрессор №4-1</t>
  </si>
  <si>
    <t>Силовые трансформаторы 6(10)/0,4, КТП</t>
  </si>
  <si>
    <t>Ремонт силовых трансформаторов 10/0,4кВ (5шт.)</t>
  </si>
  <si>
    <t>ПС 110\35\10 кВ "Алтарик"</t>
  </si>
  <si>
    <t xml:space="preserve">МВ-10 Алтарик </t>
  </si>
  <si>
    <t xml:space="preserve">МВ-10 Вершина </t>
  </si>
  <si>
    <t xml:space="preserve">МВ-10 Маниловск </t>
  </si>
  <si>
    <t xml:space="preserve">МВ-10 Т-1 </t>
  </si>
  <si>
    <t>ПС 110/35/6/10 кВ «Кутулик-110»</t>
  </si>
  <si>
    <t>МВ-10 ТСН-1 яч. 0</t>
  </si>
  <si>
    <t xml:space="preserve">МВ-10 ТП-1 </t>
  </si>
  <si>
    <t xml:space="preserve">МВ-10 ТП-2 </t>
  </si>
  <si>
    <t xml:space="preserve">МВ-10 Больница яч№16 </t>
  </si>
  <si>
    <t xml:space="preserve">МВ-10 ИРНПУ-1 </t>
  </si>
  <si>
    <t>МВ-10 ИРНПУ-2  яч.8</t>
  </si>
  <si>
    <t xml:space="preserve">МВ-10 РРС яч.15 </t>
  </si>
  <si>
    <t xml:space="preserve">МВ-10 РРС яч.5 </t>
  </si>
  <si>
    <t>МВ-10 ТСН-2  яч.19</t>
  </si>
  <si>
    <t>МВ-10 ТХН-1  яч.7</t>
  </si>
  <si>
    <t>МВ-10 ТХН-2 яч.17</t>
  </si>
  <si>
    <t>СВ-10  яч.9</t>
  </si>
  <si>
    <t>ПС 110/10 кВ «Вокзальная»</t>
  </si>
  <si>
    <t xml:space="preserve">РП-1-110 </t>
  </si>
  <si>
    <t>ПС 110/10 кВ «Пионерская»</t>
  </si>
  <si>
    <t xml:space="preserve">МВ-10 яч 13 </t>
  </si>
  <si>
    <t xml:space="preserve">МВ-10 яч 14 </t>
  </si>
  <si>
    <t xml:space="preserve">МВ-10 яч 15 </t>
  </si>
  <si>
    <t xml:space="preserve">МВ-10 яч 16 ДГК-2 </t>
  </si>
  <si>
    <t>ПС 35/6 кВ «№4»</t>
  </si>
  <si>
    <t>МВ-6 яч.6 ТП-19м-3 ВМП-10</t>
  </si>
  <si>
    <t>ПС 35/10 кВ «Зерновое»</t>
  </si>
  <si>
    <t>Т-1</t>
  </si>
  <si>
    <t>Т-2</t>
  </si>
  <si>
    <t xml:space="preserve">ТН-10-1 </t>
  </si>
  <si>
    <t xml:space="preserve">ТН-10-2 </t>
  </si>
  <si>
    <t>ПС 110/10 кВ «Еловка»</t>
  </si>
  <si>
    <t>СВ -1 -2 яч. 1</t>
  </si>
  <si>
    <t>ТО2</t>
  </si>
  <si>
    <t xml:space="preserve">ВВ-10 яч.№3 </t>
  </si>
  <si>
    <t>ВВ-1-10 Т-1 яч. 5</t>
  </si>
  <si>
    <t>ВВ-10 яч.№9</t>
  </si>
  <si>
    <t>ВВ-10 яч.№11</t>
  </si>
  <si>
    <t>ВВ-10 яч.№13</t>
  </si>
  <si>
    <t>ВВ-10 яч.№15</t>
  </si>
  <si>
    <t>ВВ-10 яч.№17</t>
  </si>
  <si>
    <t xml:space="preserve">ВВ-10 яч.№4 </t>
  </si>
  <si>
    <t>ВВ-10 яч.№6</t>
  </si>
  <si>
    <t>ВВ-10 яч.№8</t>
  </si>
  <si>
    <t>ВВ-10 яч.№10</t>
  </si>
  <si>
    <t>ВВ-10 яч.№12</t>
  </si>
  <si>
    <t>ВВ-10 яч.№14</t>
  </si>
  <si>
    <t>ВВ-2-10 Т-2 яч. 20</t>
  </si>
  <si>
    <t>ВВ-10 яч.№23</t>
  </si>
  <si>
    <t>ВВ-10 яч.№25</t>
  </si>
  <si>
    <t>ВВ-10 яч.№27</t>
  </si>
  <si>
    <t>ВВ-10 яч.№29</t>
  </si>
  <si>
    <t>ВВ-10 яч.№31</t>
  </si>
  <si>
    <t>ВВ-10 яч.№33</t>
  </si>
  <si>
    <t>ВВ-3 -10 Т-1 яч. 37</t>
  </si>
  <si>
    <t>СВ -3 -4 яч. 22</t>
  </si>
  <si>
    <t xml:space="preserve">ВВ-10 яч.№24 </t>
  </si>
  <si>
    <t>ВВ-4 -10 Т-2 яч. 26</t>
  </si>
  <si>
    <t>ВВ-10 яч.№30</t>
  </si>
  <si>
    <t>ВВ-10 яч.№32</t>
  </si>
  <si>
    <t>ВВ-10 яч.№34</t>
  </si>
  <si>
    <t>ВВ-10 яч.№36</t>
  </si>
  <si>
    <t>ВВ-10 яч.№38</t>
  </si>
  <si>
    <t>ТК-2</t>
  </si>
  <si>
    <t>ТК-3</t>
  </si>
  <si>
    <t xml:space="preserve">ТК-4 </t>
  </si>
  <si>
    <t>ПС 35/6 кВ «№2»</t>
  </si>
  <si>
    <t xml:space="preserve">ЛР-35 1Ц </t>
  </si>
  <si>
    <t xml:space="preserve">ЛР-35 2Ц </t>
  </si>
  <si>
    <t xml:space="preserve">СР-1-35 </t>
  </si>
  <si>
    <t xml:space="preserve">СР-2-35 </t>
  </si>
  <si>
    <t xml:space="preserve">ТР-35 Т-1 </t>
  </si>
  <si>
    <t xml:space="preserve">ТР-35 Т-2 </t>
  </si>
  <si>
    <t xml:space="preserve">ШР-35 РВС-1 </t>
  </si>
  <si>
    <t xml:space="preserve">ШР-35 РВС-2 </t>
  </si>
  <si>
    <t>МВ-6 яч.№4</t>
  </si>
  <si>
    <t xml:space="preserve">КЗ-2-35 </t>
  </si>
  <si>
    <t>ОД-2-35</t>
  </si>
  <si>
    <t>ОД-35 СП</t>
  </si>
  <si>
    <t xml:space="preserve">МВ-6 яч.2 ТП-12м-9 </t>
  </si>
  <si>
    <t xml:space="preserve">МВ-6 яч.39 РП-2(1с) </t>
  </si>
  <si>
    <t>ПС 35/10 кВ «Сельхозкомплекс»</t>
  </si>
  <si>
    <t>ВВ-10 яч.2</t>
  </si>
  <si>
    <t>ТО1</t>
  </si>
  <si>
    <t>ВВ-10 яч.3</t>
  </si>
  <si>
    <t>ВВ-10 ввод Т-2 яч.4</t>
  </si>
  <si>
    <t>ВВ-10 яч.6</t>
  </si>
  <si>
    <t>СВ-10 яч.9</t>
  </si>
  <si>
    <t xml:space="preserve">ВВ-10 яч.11 </t>
  </si>
  <si>
    <t>ВВ-10 яч.12</t>
  </si>
  <si>
    <t>ВВ-10 ввод Т-1 яч.16</t>
  </si>
  <si>
    <t>ВВ-10 яч.18</t>
  </si>
  <si>
    <t>ВВ-10 яч.19</t>
  </si>
  <si>
    <t>ПС 110/35/6 кВ «Цемзавод»</t>
  </si>
  <si>
    <t>Чистка изоляции ОРУ-110, ОРУ-35</t>
  </si>
  <si>
    <t>ПС 220/110/35/6 кВ «Черемхово»</t>
  </si>
  <si>
    <t xml:space="preserve">ШР-1-35 Т-3 </t>
  </si>
  <si>
    <t xml:space="preserve">ШР-2-35 Т-3 </t>
  </si>
  <si>
    <t xml:space="preserve">ТН-1-35  </t>
  </si>
  <si>
    <t xml:space="preserve">ТН-2-35   </t>
  </si>
  <si>
    <t>ПС 35/6 кВ «Западная-3»</t>
  </si>
  <si>
    <t xml:space="preserve">Т-3 </t>
  </si>
  <si>
    <t xml:space="preserve">МВ-10 Яч.№ 8 Зерновое-2 </t>
  </si>
  <si>
    <t>ВВ-10 Т-1 Яч.№1</t>
  </si>
  <si>
    <t xml:space="preserve">МВ-10 Яч.№10 Касьяновка </t>
  </si>
  <si>
    <t>ВВ-10 Т-2 Яч.№12</t>
  </si>
  <si>
    <t>МВ-10 Яч.№3 "Бархатово" ВМП-10</t>
  </si>
  <si>
    <t xml:space="preserve">МВ-10 Яч.№4 Зерновое-1 </t>
  </si>
  <si>
    <t>ПС 35/6 кВ «Новогришевская»</t>
  </si>
  <si>
    <t>ПС 35/6 кВ «Первомайская»</t>
  </si>
  <si>
    <t xml:space="preserve">ШР-35 Т-1 </t>
  </si>
  <si>
    <t xml:space="preserve">ШР-35 Т-2 </t>
  </si>
  <si>
    <t>МВ-6 Горсеть яч.1 ВМП-10-П/600</t>
  </si>
  <si>
    <t>МВ-6 Горсеть яч.16 ВМП-10-П/600</t>
  </si>
  <si>
    <t>МВ-6 Горсеть яч.17 ВМП-10-П/600</t>
  </si>
  <si>
    <t>МВ-6 Горсеть яч.2 ВМП-10-П/600</t>
  </si>
  <si>
    <t>МВ-6 Т-1 яч.7 ВМП-10-П/600</t>
  </si>
  <si>
    <t>МВ-6 Т-2 яч.13 ВМП-10-П/600</t>
  </si>
  <si>
    <t>ВВ-6 яч.14</t>
  </si>
  <si>
    <t>ПС 110/35/6кВСвирск</t>
  </si>
  <si>
    <t>Доливка масла в МВ-35 Т-1</t>
  </si>
  <si>
    <t>Доливка масла в МВ-35 Т-2</t>
  </si>
  <si>
    <t>Доливка масла в СВ-35</t>
  </si>
  <si>
    <t>ПС 35/10 кВ «Молодёжная»</t>
  </si>
  <si>
    <t>Доливка масла в Т-2</t>
  </si>
  <si>
    <t>ПС 35/6 кВ №7</t>
  </si>
  <si>
    <t>Доливка масла в ТСН-1</t>
  </si>
  <si>
    <t>Доливка масла в ТСН-2</t>
  </si>
  <si>
    <t>ПС 110/6 кВ "Лесозавод"</t>
  </si>
  <si>
    <t>Замена автомата обогрева КРУН-10кВ</t>
  </si>
  <si>
    <t>Замена автоматов обогрева МВ-110 Т-2</t>
  </si>
  <si>
    <t>Подключение КС-110кВ ВЛ Мальта ф.В</t>
  </si>
  <si>
    <t>Замена автоматов питания обогрева</t>
  </si>
  <si>
    <t>ПС 35/6 кВ «Заря»</t>
  </si>
  <si>
    <t>СВ-35</t>
  </si>
  <si>
    <t>Компрессор №2-2</t>
  </si>
  <si>
    <t>Компрессор №4-2</t>
  </si>
  <si>
    <t>ПС-110 "Ангарская", Программно-технологический комплекс (ПТК) "Знак+" на ПС-110 №4 .</t>
  </si>
  <si>
    <t>Ремонт контроллеров ТМ</t>
  </si>
  <si>
    <t>Байкл-Модуль</t>
  </si>
  <si>
    <t>гр.РСГ</t>
  </si>
  <si>
    <t>Текущий ремонт зданий и сооружений филиала</t>
  </si>
  <si>
    <t>транспортные средства</t>
  </si>
  <si>
    <t>Ремонт автотранспорта ГМиТ АВСР</t>
  </si>
  <si>
    <t>Ремонт автотранспорта ГМиТ Ангарск</t>
  </si>
  <si>
    <t>Ремонт автотранспорта ГМиТ УР</t>
  </si>
  <si>
    <t>Ремонт автотранспорта ГМиТ ЧР</t>
  </si>
  <si>
    <t>Ремонт автотранспорта ГМиТ АР</t>
  </si>
  <si>
    <t>Ремонт автотранспорта ГМиТ ЗР</t>
  </si>
  <si>
    <t>Ремонт автотранспорта ГМиТ НР</t>
  </si>
  <si>
    <t>Итого ЦЭС:</t>
  </si>
  <si>
    <t>Вырубка кустарника на трассе ВЛ 1га.; Валка угрожающих деревьев: по ц.А пр.6-7, 29-30 -12шт.; по ц.Б пр.47-48, 67-68 -12шт. Вырубка кустарника 1га. Замена дефектной изоляции ВЛ ц.А оп.А48; А45: изолятор ПС-120 - 4шт. ц.Б оп.А48; А45: изолятор ПС-120 - 4шт.</t>
  </si>
  <si>
    <t>Вырубка кустарника на трассе ВЛ 1га. Валка угрожающихх деревьев: по А = 12 шт.; по Б = 12 шт. Замена дефектной изоляции: по А оп. №А8 ПС-120 = 2шт.; по Б оп. №А2, А8 ПС-120 = 8шт.</t>
  </si>
  <si>
    <t>Валка угрожающих деревьев: по ВЛ207 пр.17-23 - 12шт.; по ВЛ208 пр.17-23 - 12шт. Вырубка кустарника на трассе ВЛ 1га.</t>
  </si>
  <si>
    <t>Вырубка кустарника на трассе ВЛ 1га. Замена дефектной изоляции по Ш-Р оп. №А19 ПС-120 = 3шт. Замена фарфор изоляторов по Ш-Б.Л оп. №55,56,57,61 ПС-70 = 108шт.</t>
  </si>
  <si>
    <t>Вырубка кустарника на трассе ВЛ 1га. Замена дефектной изоляции: ц.А оп.№А3;А5: изолятор ПС-160 - 4шт.; ц.Б оп.№А3;А9: изолятор ПС-160 - 4шт.</t>
  </si>
  <si>
    <t>ВЛ 110 кВ Ново Ленино- ИАЗ А, Б с отп. на ПС Иркутск Сортировочный</t>
  </si>
  <si>
    <t>Исполнитель  работ</t>
  </si>
  <si>
    <t>Материалы и запчасти</t>
  </si>
  <si>
    <t>ВЛ  (по результатам осмотров )</t>
  </si>
  <si>
    <t>Исполнитель работ</t>
  </si>
  <si>
    <r>
      <t xml:space="preserve">Наименование филиала:    </t>
    </r>
    <r>
      <rPr>
        <u/>
        <sz val="10"/>
        <color theme="1"/>
        <rFont val="Arial"/>
        <family val="2"/>
        <charset val="204"/>
      </rPr>
      <t xml:space="preserve"> </t>
    </r>
  </si>
  <si>
    <t>Расчистка трасс вручную (средняя густота) - 0,1 га.</t>
  </si>
  <si>
    <t>Расчистка трасс вручную (средняя густота) - 0,5 га.</t>
  </si>
  <si>
    <t>Илимэлектро монтаж</t>
  </si>
  <si>
    <t>Замена деревянных опор на ж/б - 16шт. и неизолированного провода на СИП - 0,51 км. (Аобр. - 6шт., Пром. - 10шт.).</t>
  </si>
  <si>
    <t>Замена деревянных опор на ж/б - 20шт. и неизолированного провода на СИП - 0,63 км. (Аобр. - 10шт., Пром. - 10шт.).</t>
  </si>
  <si>
    <t>У-220-1000-25 У1; ШПЭ-44 (ВМ-220 ЛЭП-248) - 1шт.</t>
  </si>
  <si>
    <t>"АзЭнергоБайкал"</t>
  </si>
  <si>
    <t>Ремонт туалета - 1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</si>
</sst>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.0_р_._-;\-* #,##0.0_р_._-;_-* &quot;-&quot;??_р_._-;_-@_-"/>
    <numFmt numFmtId="167" formatCode="0.0"/>
    <numFmt numFmtId="168" formatCode="[$-419]mmmm;@"/>
    <numFmt numFmtId="169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sz val="10"/>
      <name val="Arial Cy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Courier"/>
      <family val="1"/>
      <charset val="204"/>
    </font>
    <font>
      <i/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6" fillId="0" borderId="0"/>
    <xf numFmtId="0" fontId="7" fillId="0" borderId="0"/>
    <xf numFmtId="0" fontId="6" fillId="0" borderId="0"/>
    <xf numFmtId="0" fontId="4" fillId="0" borderId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5" fillId="0" borderId="0"/>
    <xf numFmtId="164" fontId="3" fillId="0" borderId="0" applyFont="0" applyFill="0" applyBorder="0" applyAlignment="0" applyProtection="0"/>
    <xf numFmtId="0" fontId="12" fillId="0" borderId="0"/>
    <xf numFmtId="0" fontId="3" fillId="0" borderId="0"/>
    <xf numFmtId="169" fontId="1" fillId="0" borderId="0" applyFont="0" applyFill="0" applyBorder="0" applyAlignment="0" applyProtection="0"/>
    <xf numFmtId="0" fontId="18" fillId="0" borderId="0"/>
  </cellStyleXfs>
  <cellXfs count="136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top" wrapText="1"/>
    </xf>
    <xf numFmtId="0" fontId="8" fillId="0" borderId="0" xfId="9" applyFont="1" applyFill="1" applyBorder="1" applyAlignment="1">
      <alignment horizontal="left" vertical="top" wrapText="1"/>
    </xf>
    <xf numFmtId="0" fontId="11" fillId="0" borderId="0" xfId="9" applyFont="1" applyFill="1" applyBorder="1" applyAlignment="1">
      <alignment horizontal="left" vertical="top" wrapText="1"/>
    </xf>
    <xf numFmtId="0" fontId="8" fillId="0" borderId="1" xfId="1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0" borderId="0" xfId="13" applyFont="1" applyFill="1" applyBorder="1" applyAlignment="1">
      <alignment horizontal="left" vertical="top" wrapText="1"/>
    </xf>
    <xf numFmtId="0" fontId="14" fillId="0" borderId="0" xfId="13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 applyAlignment="1">
      <alignment horizontal="left" vertical="top" wrapText="1"/>
    </xf>
    <xf numFmtId="167" fontId="14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center" vertical="center"/>
    </xf>
    <xf numFmtId="0" fontId="8" fillId="0" borderId="1" xfId="18" applyFont="1" applyFill="1" applyBorder="1" applyAlignment="1">
      <alignment horizontal="left" vertical="top" wrapText="1"/>
    </xf>
    <xf numFmtId="0" fontId="8" fillId="0" borderId="1" xfId="1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" fontId="8" fillId="0" borderId="1" xfId="17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9" fillId="0" borderId="1" xfId="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4" fillId="0" borderId="0" xfId="13" applyFont="1" applyFill="1" applyBorder="1" applyAlignment="1">
      <alignment horizontal="center" vertical="top"/>
    </xf>
    <xf numFmtId="0" fontId="14" fillId="0" borderId="0" xfId="0" applyNumberFormat="1" applyFont="1" applyFill="1" applyBorder="1" applyAlignment="1">
      <alignment horizontal="left" vertical="top"/>
    </xf>
    <xf numFmtId="0" fontId="21" fillId="0" borderId="0" xfId="0" applyNumberFormat="1" applyFont="1" applyFill="1" applyBorder="1" applyAlignment="1">
      <alignment horizontal="left" vertical="top" wrapText="1"/>
    </xf>
    <xf numFmtId="0" fontId="13" fillId="0" borderId="0" xfId="9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1" xfId="13" applyFont="1" applyFill="1" applyBorder="1" applyAlignment="1">
      <alignment horizontal="center" vertical="center" wrapText="1"/>
    </xf>
    <xf numFmtId="0" fontId="16" fillId="0" borderId="0" xfId="0" applyFont="1" applyFill="1" applyBorder="1"/>
    <xf numFmtId="0" fontId="14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top"/>
    </xf>
    <xf numFmtId="0" fontId="14" fillId="0" borderId="0" xfId="9" applyFont="1" applyFill="1" applyBorder="1" applyAlignment="1">
      <alignment horizontal="left" vertical="top" wrapText="1"/>
    </xf>
    <xf numFmtId="0" fontId="21" fillId="0" borderId="0" xfId="9" applyFont="1" applyFill="1" applyBorder="1" applyAlignment="1">
      <alignment horizontal="left" vertical="top" wrapText="1"/>
    </xf>
    <xf numFmtId="0" fontId="15" fillId="0" borderId="1" xfId="9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 wrapText="1"/>
    </xf>
    <xf numFmtId="2" fontId="14" fillId="0" borderId="1" xfId="16" applyNumberFormat="1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 wrapText="1"/>
    </xf>
    <xf numFmtId="0" fontId="14" fillId="0" borderId="1" xfId="16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0" xfId="9" applyFont="1" applyFill="1" applyBorder="1" applyAlignment="1">
      <alignment horizontal="center" vertical="top" wrapText="1"/>
    </xf>
    <xf numFmtId="0" fontId="14" fillId="0" borderId="0" xfId="9" applyFont="1" applyFill="1" applyBorder="1" applyAlignment="1">
      <alignment horizontal="center" vertical="center" wrapText="1"/>
    </xf>
    <xf numFmtId="0" fontId="14" fillId="0" borderId="0" xfId="15" applyFont="1" applyFill="1" applyBorder="1"/>
    <xf numFmtId="164" fontId="14" fillId="0" borderId="0" xfId="6" applyFont="1" applyFill="1" applyBorder="1"/>
    <xf numFmtId="0" fontId="14" fillId="0" borderId="0" xfId="9" applyFont="1" applyFill="1" applyBorder="1" applyAlignment="1">
      <alignment horizontal="center" wrapText="1"/>
    </xf>
    <xf numFmtId="0" fontId="21" fillId="0" borderId="0" xfId="9" applyFont="1" applyFill="1" applyBorder="1" applyAlignment="1">
      <alignment horizontal="left" wrapText="1"/>
    </xf>
    <xf numFmtId="0" fontId="14" fillId="0" borderId="1" xfId="16" applyFont="1" applyFill="1" applyBorder="1" applyAlignment="1">
      <alignment horizontal="center" vertical="top"/>
    </xf>
    <xf numFmtId="0" fontId="22" fillId="0" borderId="1" xfId="16" applyFont="1" applyFill="1" applyBorder="1" applyAlignment="1">
      <alignment horizontal="left" vertical="top" wrapText="1"/>
    </xf>
    <xf numFmtId="0" fontId="23" fillId="0" borderId="1" xfId="16" applyFont="1" applyFill="1" applyBorder="1" applyAlignment="1">
      <alignment horizontal="center" vertical="center"/>
    </xf>
    <xf numFmtId="0" fontId="14" fillId="0" borderId="1" xfId="16" applyFont="1" applyFill="1" applyBorder="1" applyAlignment="1">
      <alignment horizontal="center" vertical="center"/>
    </xf>
    <xf numFmtId="1" fontId="14" fillId="0" borderId="1" xfId="16" applyNumberFormat="1" applyFont="1" applyFill="1" applyBorder="1" applyAlignment="1">
      <alignment horizontal="center" vertical="center"/>
    </xf>
    <xf numFmtId="0" fontId="23" fillId="0" borderId="1" xfId="16" applyFont="1" applyFill="1" applyBorder="1" applyAlignment="1">
      <alignment horizontal="center" vertical="center" wrapText="1"/>
    </xf>
    <xf numFmtId="168" fontId="23" fillId="0" borderId="1" xfId="15" applyNumberFormat="1" applyFont="1" applyFill="1" applyBorder="1" applyAlignment="1">
      <alignment horizontal="center" vertical="center"/>
    </xf>
    <xf numFmtId="0" fontId="14" fillId="0" borderId="1" xfId="15" applyNumberFormat="1" applyFont="1" applyFill="1" applyBorder="1" applyAlignment="1">
      <alignment horizontal="center" vertical="center" wrapText="1"/>
    </xf>
    <xf numFmtId="167" fontId="14" fillId="0" borderId="1" xfId="6" applyNumberFormat="1" applyFont="1" applyFill="1" applyBorder="1" applyAlignment="1">
      <alignment horizontal="center" vertical="center"/>
    </xf>
    <xf numFmtId="17" fontId="23" fillId="0" borderId="1" xfId="16" applyNumberFormat="1" applyFont="1" applyFill="1" applyBorder="1" applyAlignment="1">
      <alignment horizontal="center" vertical="center"/>
    </xf>
    <xf numFmtId="1" fontId="14" fillId="0" borderId="1" xfId="6" applyNumberFormat="1" applyFont="1" applyFill="1" applyBorder="1" applyAlignment="1">
      <alignment horizontal="center" vertical="center"/>
    </xf>
    <xf numFmtId="0" fontId="14" fillId="0" borderId="1" xfId="13" applyFont="1" applyFill="1" applyBorder="1" applyAlignment="1">
      <alignment horizontal="left" vertical="top" wrapText="1"/>
    </xf>
    <xf numFmtId="0" fontId="23" fillId="0" borderId="1" xfId="13" applyFont="1" applyFill="1" applyBorder="1" applyAlignment="1">
      <alignment horizontal="center" vertical="center" wrapText="1"/>
    </xf>
    <xf numFmtId="0" fontId="14" fillId="0" borderId="1" xfId="15" applyFont="1" applyFill="1" applyBorder="1" applyAlignment="1">
      <alignment horizontal="left" vertical="top"/>
    </xf>
    <xf numFmtId="0" fontId="23" fillId="0" borderId="1" xfId="15" applyFont="1" applyFill="1" applyBorder="1"/>
    <xf numFmtId="0" fontId="14" fillId="0" borderId="1" xfId="15" applyFont="1" applyFill="1" applyBorder="1"/>
    <xf numFmtId="0" fontId="14" fillId="0" borderId="1" xfId="15" applyFont="1" applyFill="1" applyBorder="1" applyAlignment="1">
      <alignment horizontal="left" vertical="top" wrapText="1"/>
    </xf>
    <xf numFmtId="0" fontId="23" fillId="0" borderId="1" xfId="15" applyFont="1" applyFill="1" applyBorder="1" applyAlignment="1">
      <alignment horizontal="center" vertical="center"/>
    </xf>
    <xf numFmtId="0" fontId="14" fillId="0" borderId="1" xfId="15" applyFont="1" applyFill="1" applyBorder="1" applyAlignment="1">
      <alignment horizontal="center" vertical="center"/>
    </xf>
    <xf numFmtId="167" fontId="14" fillId="0" borderId="1" xfId="16" applyNumberFormat="1" applyFont="1" applyFill="1" applyBorder="1" applyAlignment="1">
      <alignment horizontal="center" vertical="center"/>
    </xf>
    <xf numFmtId="0" fontId="14" fillId="0" borderId="0" xfId="15" applyFont="1" applyFill="1" applyBorder="1" applyAlignment="1">
      <alignment horizontal="center" vertical="top"/>
    </xf>
    <xf numFmtId="0" fontId="14" fillId="0" borderId="0" xfId="15" applyFont="1" applyFill="1" applyBorder="1" applyAlignment="1">
      <alignment horizontal="left" vertical="top" wrapText="1"/>
    </xf>
    <xf numFmtId="0" fontId="23" fillId="0" borderId="0" xfId="15" applyFont="1" applyFill="1" applyBorder="1" applyAlignment="1">
      <alignment horizontal="center" vertical="center"/>
    </xf>
    <xf numFmtId="0" fontId="14" fillId="0" borderId="0" xfId="15" applyFont="1" applyFill="1" applyBorder="1" applyAlignment="1">
      <alignment horizontal="center" vertical="center"/>
    </xf>
    <xf numFmtId="165" fontId="14" fillId="0" borderId="0" xfId="15" applyNumberFormat="1" applyFont="1" applyFill="1" applyBorder="1"/>
    <xf numFmtId="165" fontId="14" fillId="0" borderId="0" xfId="6" applyNumberFormat="1" applyFont="1" applyFill="1" applyBorder="1"/>
    <xf numFmtId="0" fontId="14" fillId="0" borderId="1" xfId="11" applyFont="1" applyFill="1" applyBorder="1" applyAlignment="1">
      <alignment horizontal="center" vertical="top" wrapText="1"/>
    </xf>
    <xf numFmtId="0" fontId="14" fillId="0" borderId="1" xfId="11" applyFont="1" applyFill="1" applyBorder="1" applyAlignment="1">
      <alignment horizontal="left" vertical="top" wrapText="1"/>
    </xf>
    <xf numFmtId="0" fontId="14" fillId="0" borderId="1" xfId="12" applyNumberFormat="1" applyFont="1" applyFill="1" applyBorder="1" applyAlignment="1">
      <alignment horizontal="left" vertical="top" wrapText="1"/>
    </xf>
    <xf numFmtId="0" fontId="23" fillId="0" borderId="1" xfId="1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14" fillId="0" borderId="1" xfId="0" quotePrefix="1" applyFont="1" applyFill="1" applyBorder="1" applyAlignment="1">
      <alignment horizontal="left" vertical="top" wrapText="1"/>
    </xf>
    <xf numFmtId="0" fontId="14" fillId="0" borderId="1" xfId="0" applyFont="1" applyFill="1" applyBorder="1" applyAlignment="1" applyProtection="1">
      <alignment horizontal="left" vertical="top"/>
      <protection locked="0"/>
    </xf>
    <xf numFmtId="49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49" fontId="14" fillId="0" borderId="1" xfId="0" applyNumberFormat="1" applyFont="1" applyFill="1" applyBorder="1" applyAlignment="1" applyProtection="1">
      <alignment horizontal="left" vertical="top" wrapText="1"/>
      <protection locked="0"/>
    </xf>
    <xf numFmtId="49" fontId="14" fillId="0" borderId="1" xfId="0" applyNumberFormat="1" applyFont="1" applyFill="1" applyBorder="1" applyAlignment="1" applyProtection="1">
      <alignment horizontal="left" vertical="top"/>
      <protection locked="0"/>
    </xf>
    <xf numFmtId="0" fontId="14" fillId="0" borderId="1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top"/>
    </xf>
    <xf numFmtId="0" fontId="23" fillId="0" borderId="1" xfId="2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top"/>
    </xf>
    <xf numFmtId="1" fontId="14" fillId="0" borderId="1" xfId="0" applyNumberFormat="1" applyFont="1" applyFill="1" applyBorder="1" applyAlignment="1">
      <alignment horizontal="left" vertical="top" wrapText="1"/>
    </xf>
    <xf numFmtId="1" fontId="2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8" fillId="0" borderId="1" xfId="18" applyFont="1" applyFill="1" applyBorder="1" applyAlignment="1" applyProtection="1">
      <alignment horizontal="center" vertical="center" wrapText="1"/>
      <protection locked="0"/>
    </xf>
    <xf numFmtId="0" fontId="8" fillId="0" borderId="1" xfId="18" applyFont="1" applyFill="1" applyBorder="1" applyAlignment="1" applyProtection="1">
      <alignment horizontal="left" vertical="top" wrapText="1"/>
      <protection locked="0"/>
    </xf>
    <xf numFmtId="0" fontId="17" fillId="0" borderId="1" xfId="18" applyFont="1" applyFill="1" applyBorder="1" applyAlignment="1">
      <alignment horizontal="center" vertical="center" wrapText="1"/>
    </xf>
    <xf numFmtId="165" fontId="8" fillId="0" borderId="1" xfId="17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164" fontId="8" fillId="0" borderId="1" xfId="10" applyFont="1" applyFill="1" applyBorder="1" applyAlignment="1" applyProtection="1">
      <alignment horizontal="center" vertical="center" wrapText="1"/>
      <protection locked="0"/>
    </xf>
    <xf numFmtId="165" fontId="8" fillId="0" borderId="1" xfId="17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7" applyFont="1" applyFill="1" applyBorder="1" applyAlignment="1">
      <alignment horizontal="center" vertical="center" wrapText="1"/>
    </xf>
    <xf numFmtId="0" fontId="17" fillId="0" borderId="1" xfId="18" applyFont="1" applyFill="1" applyBorder="1" applyAlignment="1" applyProtection="1">
      <alignment horizontal="center" vertical="center" wrapText="1"/>
      <protection locked="0"/>
    </xf>
    <xf numFmtId="1" fontId="17" fillId="0" borderId="1" xfId="18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0" applyFont="1" applyFill="1" applyBorder="1" applyAlignment="1">
      <alignment horizontal="center" vertical="center" wrapText="1"/>
    </xf>
  </cellXfs>
  <cellStyles count="19">
    <cellStyle name="Обычный" xfId="0" builtinId="0"/>
    <cellStyle name="Обычный 2" xfId="1"/>
    <cellStyle name="Обычный 2 2" xfId="7"/>
    <cellStyle name="Обычный 2 2 2" xfId="13"/>
    <cellStyle name="Обычный 3" xfId="2"/>
    <cellStyle name="Обычный 3 2" xfId="8"/>
    <cellStyle name="Обычный 4" xfId="11"/>
    <cellStyle name="Обычный 4 5" xfId="15"/>
    <cellStyle name="Обычный 5" xfId="12"/>
    <cellStyle name="Обычный 6" xfId="3"/>
    <cellStyle name="Обычный 6 2" xfId="9"/>
    <cellStyle name="Обычный_ф 13-1-2007 год -" xfId="18"/>
    <cellStyle name="Обычный_Ф-13-1 А3" xfId="16"/>
    <cellStyle name="Стиль 1" xfId="4"/>
    <cellStyle name="Финансовый 2" xfId="5"/>
    <cellStyle name="Финансовый 2 2" xfId="10"/>
    <cellStyle name="Финансовый 3" xfId="17"/>
    <cellStyle name="Финансовый 4 2" xfId="6"/>
    <cellStyle name="Финансовый 6 2" xfId="14"/>
  </cellStyles>
  <dxfs count="0"/>
  <tableStyles count="0" defaultTableStyle="TableStyleMedium9" defaultPivotStyle="PivotStyleLight16"/>
  <colors>
    <mruColors>
      <color rgb="FF66FF33"/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workbookViewId="0"/>
  </sheetViews>
  <sheetFormatPr defaultColWidth="9.140625" defaultRowHeight="12.75" x14ac:dyDescent="0.2"/>
  <cols>
    <col min="1" max="1" width="3.140625" style="57" customWidth="1"/>
    <col min="2" max="2" width="32.28515625" style="52" customWidth="1"/>
    <col min="3" max="3" width="48.5703125" style="52" customWidth="1"/>
    <col min="4" max="4" width="5.28515625" style="111" customWidth="1"/>
    <col min="5" max="5" width="6.5703125" style="111" customWidth="1"/>
    <col min="6" max="6" width="5.85546875" style="111" customWidth="1"/>
    <col min="7" max="7" width="15.42578125" style="54" customWidth="1"/>
    <col min="8" max="9" width="14.5703125" style="11" customWidth="1"/>
    <col min="10" max="16384" width="9.140625" style="12"/>
  </cols>
  <sheetData>
    <row r="1" spans="1:9" x14ac:dyDescent="0.2">
      <c r="D1" s="11"/>
      <c r="E1" s="11"/>
      <c r="F1" s="11"/>
    </row>
    <row r="2" spans="1:9" ht="12" customHeight="1" x14ac:dyDescent="0.2">
      <c r="B2" s="58" t="s">
        <v>8</v>
      </c>
      <c r="C2" s="59" t="s">
        <v>3</v>
      </c>
      <c r="D2" s="42" t="s">
        <v>1208</v>
      </c>
      <c r="E2" s="42"/>
      <c r="F2" s="42"/>
      <c r="G2" s="42"/>
      <c r="H2" s="42"/>
      <c r="I2" s="42"/>
    </row>
    <row r="3" spans="1:9" ht="12" customHeight="1" x14ac:dyDescent="0.2">
      <c r="D3" s="11"/>
      <c r="E3" s="11"/>
      <c r="F3" s="11"/>
    </row>
    <row r="4" spans="1:9" ht="12" customHeight="1" x14ac:dyDescent="0.2">
      <c r="A4" s="60" t="s">
        <v>113</v>
      </c>
      <c r="B4" s="60" t="s">
        <v>9</v>
      </c>
      <c r="C4" s="60" t="s">
        <v>0</v>
      </c>
      <c r="D4" s="60" t="s">
        <v>4</v>
      </c>
      <c r="E4" s="60" t="s">
        <v>10</v>
      </c>
      <c r="F4" s="60"/>
      <c r="G4" s="60" t="s">
        <v>1487</v>
      </c>
      <c r="H4" s="123" t="s">
        <v>324</v>
      </c>
      <c r="I4" s="124"/>
    </row>
    <row r="5" spans="1:9" ht="32.25" customHeight="1" x14ac:dyDescent="0.2">
      <c r="A5" s="60"/>
      <c r="B5" s="60"/>
      <c r="C5" s="60"/>
      <c r="D5" s="60"/>
      <c r="E5" s="61" t="s">
        <v>1</v>
      </c>
      <c r="F5" s="61" t="s">
        <v>2</v>
      </c>
      <c r="G5" s="60"/>
      <c r="H5" s="121" t="s">
        <v>304</v>
      </c>
      <c r="I5" s="121" t="s">
        <v>1488</v>
      </c>
    </row>
    <row r="6" spans="1:9" x14ac:dyDescent="0.2">
      <c r="A6" s="48" t="s">
        <v>6</v>
      </c>
      <c r="B6" s="17" t="s">
        <v>12</v>
      </c>
      <c r="C6" s="45" t="s">
        <v>7</v>
      </c>
      <c r="D6" s="46"/>
      <c r="E6" s="46"/>
      <c r="F6" s="46"/>
      <c r="G6" s="14"/>
      <c r="H6" s="13"/>
      <c r="I6" s="13"/>
    </row>
    <row r="7" spans="1:9" x14ac:dyDescent="0.2">
      <c r="A7" s="99"/>
      <c r="B7" s="100" t="s">
        <v>22</v>
      </c>
      <c r="C7" s="101" t="s">
        <v>44</v>
      </c>
      <c r="D7" s="102" t="s">
        <v>19</v>
      </c>
      <c r="E7" s="102" t="s">
        <v>292</v>
      </c>
      <c r="F7" s="102" t="s">
        <v>23</v>
      </c>
      <c r="G7" s="50" t="s">
        <v>21</v>
      </c>
      <c r="H7" s="18">
        <v>18.375491503537827</v>
      </c>
      <c r="I7" s="18">
        <v>2.4507042253521125</v>
      </c>
    </row>
    <row r="8" spans="1:9" ht="25.5" x14ac:dyDescent="0.2">
      <c r="A8" s="99"/>
      <c r="B8" s="100" t="s">
        <v>45</v>
      </c>
      <c r="C8" s="101" t="s">
        <v>114</v>
      </c>
      <c r="D8" s="102" t="s">
        <v>19</v>
      </c>
      <c r="E8" s="102" t="s">
        <v>292</v>
      </c>
      <c r="F8" s="102" t="s">
        <v>23</v>
      </c>
      <c r="G8" s="50" t="s">
        <v>21</v>
      </c>
      <c r="H8" s="18">
        <v>18.375491503537827</v>
      </c>
      <c r="I8" s="18">
        <v>2.4507042253521125</v>
      </c>
    </row>
    <row r="9" spans="1:9" ht="38.25" x14ac:dyDescent="0.2">
      <c r="A9" s="99"/>
      <c r="B9" s="100" t="s">
        <v>28</v>
      </c>
      <c r="C9" s="101" t="s">
        <v>297</v>
      </c>
      <c r="D9" s="102" t="s">
        <v>19</v>
      </c>
      <c r="E9" s="102" t="s">
        <v>292</v>
      </c>
      <c r="F9" s="102" t="s">
        <v>23</v>
      </c>
      <c r="G9" s="50" t="s">
        <v>21</v>
      </c>
      <c r="H9" s="18">
        <v>21.792807182322203</v>
      </c>
      <c r="I9" s="18">
        <v>26.957746478873236</v>
      </c>
    </row>
    <row r="10" spans="1:9" ht="38.25" x14ac:dyDescent="0.2">
      <c r="A10" s="99"/>
      <c r="B10" s="100" t="s">
        <v>26</v>
      </c>
      <c r="C10" s="101" t="s">
        <v>1485</v>
      </c>
      <c r="D10" s="102" t="s">
        <v>19</v>
      </c>
      <c r="E10" s="102" t="s">
        <v>292</v>
      </c>
      <c r="F10" s="102" t="s">
        <v>23</v>
      </c>
      <c r="G10" s="50" t="s">
        <v>21</v>
      </c>
      <c r="H10" s="18">
        <v>21.792807182322203</v>
      </c>
      <c r="I10" s="18">
        <v>26.957746478873236</v>
      </c>
    </row>
    <row r="11" spans="1:9" ht="38.25" x14ac:dyDescent="0.2">
      <c r="A11" s="99"/>
      <c r="B11" s="100" t="s">
        <v>27</v>
      </c>
      <c r="C11" s="43" t="s">
        <v>1483</v>
      </c>
      <c r="D11" s="102" t="s">
        <v>19</v>
      </c>
      <c r="E11" s="102" t="s">
        <v>292</v>
      </c>
      <c r="F11" s="102" t="s">
        <v>23</v>
      </c>
      <c r="G11" s="50" t="s">
        <v>21</v>
      </c>
      <c r="H11" s="18">
        <v>33.240390721674331</v>
      </c>
      <c r="I11" s="18">
        <v>7.352112676056338</v>
      </c>
    </row>
    <row r="12" spans="1:9" ht="76.5" x14ac:dyDescent="0.2">
      <c r="A12" s="99"/>
      <c r="B12" s="100" t="s">
        <v>24</v>
      </c>
      <c r="C12" s="43" t="s">
        <v>1481</v>
      </c>
      <c r="D12" s="102" t="s">
        <v>19</v>
      </c>
      <c r="E12" s="102" t="s">
        <v>292</v>
      </c>
      <c r="F12" s="102" t="s">
        <v>23</v>
      </c>
      <c r="G12" s="50" t="s">
        <v>21</v>
      </c>
      <c r="H12" s="18">
        <v>54.990799446443376</v>
      </c>
      <c r="I12" s="18">
        <v>22.056338028169012</v>
      </c>
    </row>
    <row r="13" spans="1:9" ht="51" x14ac:dyDescent="0.2">
      <c r="A13" s="99"/>
      <c r="B13" s="100" t="s">
        <v>29</v>
      </c>
      <c r="C13" s="43" t="s">
        <v>1482</v>
      </c>
      <c r="D13" s="102" t="s">
        <v>19</v>
      </c>
      <c r="E13" s="102" t="s">
        <v>292</v>
      </c>
      <c r="F13" s="102" t="s">
        <v>23</v>
      </c>
      <c r="G13" s="50" t="s">
        <v>21</v>
      </c>
      <c r="H13" s="18">
        <v>40.108940845285616</v>
      </c>
      <c r="I13" s="18">
        <v>22.056338028169012</v>
      </c>
    </row>
    <row r="14" spans="1:9" ht="51" x14ac:dyDescent="0.2">
      <c r="A14" s="99"/>
      <c r="B14" s="100" t="s">
        <v>25</v>
      </c>
      <c r="C14" s="43" t="s">
        <v>1484</v>
      </c>
      <c r="D14" s="102" t="s">
        <v>19</v>
      </c>
      <c r="E14" s="102" t="s">
        <v>292</v>
      </c>
      <c r="F14" s="102" t="s">
        <v>23</v>
      </c>
      <c r="G14" s="50" t="s">
        <v>21</v>
      </c>
      <c r="H14" s="18">
        <v>65.505616919626092</v>
      </c>
      <c r="I14" s="18">
        <v>139.6901408450704</v>
      </c>
    </row>
    <row r="15" spans="1:9" ht="51" x14ac:dyDescent="0.2">
      <c r="A15" s="99"/>
      <c r="B15" s="100" t="s">
        <v>298</v>
      </c>
      <c r="C15" s="43" t="s">
        <v>115</v>
      </c>
      <c r="D15" s="102" t="s">
        <v>19</v>
      </c>
      <c r="E15" s="102" t="s">
        <v>292</v>
      </c>
      <c r="F15" s="102" t="s">
        <v>23</v>
      </c>
      <c r="G15" s="50" t="s">
        <v>21</v>
      </c>
      <c r="H15" s="18">
        <v>33.231911030163701</v>
      </c>
      <c r="I15" s="18">
        <v>7.352112676056338</v>
      </c>
    </row>
    <row r="16" spans="1:9" ht="25.5" customHeight="1" x14ac:dyDescent="0.2">
      <c r="A16" s="99"/>
      <c r="B16" s="100" t="s">
        <v>1486</v>
      </c>
      <c r="C16" s="43" t="s">
        <v>116</v>
      </c>
      <c r="D16" s="102" t="s">
        <v>19</v>
      </c>
      <c r="E16" s="102" t="s">
        <v>292</v>
      </c>
      <c r="F16" s="102" t="s">
        <v>23</v>
      </c>
      <c r="G16" s="50" t="s">
        <v>21</v>
      </c>
      <c r="H16" s="18">
        <v>18.375491503537827</v>
      </c>
      <c r="I16" s="18">
        <v>2.4507042253521125</v>
      </c>
    </row>
    <row r="17" spans="1:9" ht="38.25" x14ac:dyDescent="0.2">
      <c r="A17" s="99"/>
      <c r="B17" s="100" t="s">
        <v>30</v>
      </c>
      <c r="C17" s="43" t="s">
        <v>124</v>
      </c>
      <c r="D17" s="102" t="s">
        <v>19</v>
      </c>
      <c r="E17" s="102" t="s">
        <v>292</v>
      </c>
      <c r="F17" s="102" t="s">
        <v>23</v>
      </c>
      <c r="G17" s="50" t="s">
        <v>21</v>
      </c>
      <c r="H17" s="18">
        <v>40.532925420817165</v>
      </c>
      <c r="I17" s="18">
        <v>7.352112676056338</v>
      </c>
    </row>
    <row r="18" spans="1:9" ht="25.5" x14ac:dyDescent="0.2">
      <c r="A18" s="99"/>
      <c r="B18" s="100" t="s">
        <v>31</v>
      </c>
      <c r="C18" s="43" t="s">
        <v>117</v>
      </c>
      <c r="D18" s="102" t="s">
        <v>19</v>
      </c>
      <c r="E18" s="102" t="s">
        <v>292</v>
      </c>
      <c r="F18" s="102" t="s">
        <v>23</v>
      </c>
      <c r="G18" s="50" t="s">
        <v>21</v>
      </c>
      <c r="H18" s="18">
        <v>25.803701266850766</v>
      </c>
      <c r="I18" s="18">
        <v>4.901408450704225</v>
      </c>
    </row>
    <row r="19" spans="1:9" ht="51" x14ac:dyDescent="0.2">
      <c r="A19" s="99"/>
      <c r="B19" s="100" t="s">
        <v>32</v>
      </c>
      <c r="C19" s="43" t="s">
        <v>125</v>
      </c>
      <c r="D19" s="102" t="s">
        <v>19</v>
      </c>
      <c r="E19" s="102" t="s">
        <v>292</v>
      </c>
      <c r="F19" s="102" t="s">
        <v>23</v>
      </c>
      <c r="G19" s="50" t="s">
        <v>21</v>
      </c>
      <c r="H19" s="18">
        <v>42.780043671134443</v>
      </c>
      <c r="I19" s="18">
        <v>53.915492957746473</v>
      </c>
    </row>
    <row r="20" spans="1:9" ht="25.5" x14ac:dyDescent="0.2">
      <c r="A20" s="99"/>
      <c r="B20" s="100" t="s">
        <v>33</v>
      </c>
      <c r="C20" s="43" t="s">
        <v>118</v>
      </c>
      <c r="D20" s="102" t="s">
        <v>19</v>
      </c>
      <c r="E20" s="102" t="s">
        <v>292</v>
      </c>
      <c r="F20" s="102" t="s">
        <v>23</v>
      </c>
      <c r="G20" s="50" t="s">
        <v>21</v>
      </c>
      <c r="H20" s="18">
        <v>33.231911030163701</v>
      </c>
      <c r="I20" s="18">
        <v>7.352112676056338</v>
      </c>
    </row>
    <row r="21" spans="1:9" x14ac:dyDescent="0.2">
      <c r="A21" s="99"/>
      <c r="B21" s="100" t="s">
        <v>46</v>
      </c>
      <c r="C21" s="43" t="s">
        <v>47</v>
      </c>
      <c r="D21" s="102" t="s">
        <v>19</v>
      </c>
      <c r="E21" s="102" t="s">
        <v>292</v>
      </c>
      <c r="F21" s="102" t="s">
        <v>23</v>
      </c>
      <c r="G21" s="50" t="s">
        <v>21</v>
      </c>
      <c r="H21" s="18">
        <v>110.252949021227</v>
      </c>
      <c r="I21" s="18">
        <v>14.704225352112676</v>
      </c>
    </row>
    <row r="22" spans="1:9" ht="25.5" x14ac:dyDescent="0.2">
      <c r="A22" s="99"/>
      <c r="B22" s="100" t="s">
        <v>130</v>
      </c>
      <c r="C22" s="103" t="s">
        <v>131</v>
      </c>
      <c r="D22" s="46" t="s">
        <v>19</v>
      </c>
      <c r="E22" s="102" t="s">
        <v>292</v>
      </c>
      <c r="F22" s="102" t="s">
        <v>23</v>
      </c>
      <c r="G22" s="50" t="s">
        <v>303</v>
      </c>
      <c r="H22" s="18">
        <v>4345</v>
      </c>
      <c r="I22" s="18">
        <v>0</v>
      </c>
    </row>
    <row r="23" spans="1:9" x14ac:dyDescent="0.2">
      <c r="A23" s="99"/>
      <c r="B23" s="100" t="s">
        <v>310</v>
      </c>
      <c r="C23" s="43" t="s">
        <v>318</v>
      </c>
      <c r="D23" s="46" t="s">
        <v>19</v>
      </c>
      <c r="E23" s="102" t="s">
        <v>292</v>
      </c>
      <c r="F23" s="102" t="s">
        <v>23</v>
      </c>
      <c r="G23" s="50"/>
      <c r="H23" s="18">
        <v>150</v>
      </c>
      <c r="I23" s="18">
        <v>1016</v>
      </c>
    </row>
    <row r="24" spans="1:9" x14ac:dyDescent="0.2">
      <c r="A24" s="99"/>
      <c r="B24" s="100" t="s">
        <v>15</v>
      </c>
      <c r="C24" s="43" t="s">
        <v>265</v>
      </c>
      <c r="D24" s="102" t="s">
        <v>19</v>
      </c>
      <c r="E24" s="102" t="s">
        <v>292</v>
      </c>
      <c r="F24" s="102" t="s">
        <v>23</v>
      </c>
      <c r="G24" s="50" t="s">
        <v>21</v>
      </c>
      <c r="H24" s="18">
        <v>1334.9260356755062</v>
      </c>
      <c r="I24" s="18">
        <v>212.70553454147412</v>
      </c>
    </row>
    <row r="25" spans="1:9" ht="25.5" x14ac:dyDescent="0.2">
      <c r="A25" s="99"/>
      <c r="B25" s="100" t="s">
        <v>16</v>
      </c>
      <c r="C25" s="43" t="s">
        <v>17</v>
      </c>
      <c r="D25" s="102" t="s">
        <v>20</v>
      </c>
      <c r="E25" s="102" t="s">
        <v>292</v>
      </c>
      <c r="F25" s="102" t="s">
        <v>23</v>
      </c>
      <c r="G25" s="50" t="s">
        <v>21</v>
      </c>
      <c r="H25" s="18">
        <v>28.968746123193863</v>
      </c>
      <c r="I25" s="18">
        <v>0</v>
      </c>
    </row>
    <row r="26" spans="1:9" x14ac:dyDescent="0.2">
      <c r="A26" s="99"/>
      <c r="B26" s="100" t="s">
        <v>16</v>
      </c>
      <c r="C26" s="43" t="s">
        <v>18</v>
      </c>
      <c r="D26" s="102" t="s">
        <v>20</v>
      </c>
      <c r="E26" s="102" t="s">
        <v>292</v>
      </c>
      <c r="F26" s="102" t="s">
        <v>23</v>
      </c>
      <c r="G26" s="50" t="s">
        <v>21</v>
      </c>
      <c r="H26" s="18">
        <v>57.7678984161751</v>
      </c>
      <c r="I26" s="18">
        <v>0</v>
      </c>
    </row>
    <row r="27" spans="1:9" x14ac:dyDescent="0.2">
      <c r="A27" s="99"/>
      <c r="B27" s="100" t="s">
        <v>299</v>
      </c>
      <c r="C27" s="43" t="s">
        <v>48</v>
      </c>
      <c r="D27" s="102" t="s">
        <v>20</v>
      </c>
      <c r="E27" s="102" t="s">
        <v>292</v>
      </c>
      <c r="F27" s="102" t="s">
        <v>23</v>
      </c>
      <c r="G27" s="50" t="s">
        <v>21</v>
      </c>
      <c r="H27" s="18">
        <v>281.10177357742452</v>
      </c>
      <c r="I27" s="18">
        <v>37.189716613962538</v>
      </c>
    </row>
    <row r="28" spans="1:9" ht="12.75" customHeight="1" x14ac:dyDescent="0.2">
      <c r="A28" s="99"/>
      <c r="B28" s="100" t="s">
        <v>49</v>
      </c>
      <c r="C28" s="43" t="s">
        <v>50</v>
      </c>
      <c r="D28" s="102" t="s">
        <v>20</v>
      </c>
      <c r="E28" s="102" t="s">
        <v>292</v>
      </c>
      <c r="F28" s="102" t="s">
        <v>23</v>
      </c>
      <c r="G28" s="50" t="s">
        <v>21</v>
      </c>
      <c r="H28" s="18">
        <v>168.66106414645475</v>
      </c>
      <c r="I28" s="18">
        <v>10.814099367550474</v>
      </c>
    </row>
    <row r="29" spans="1:9" ht="25.5" x14ac:dyDescent="0.2">
      <c r="A29" s="99"/>
      <c r="B29" s="100" t="s">
        <v>299</v>
      </c>
      <c r="C29" s="101" t="s">
        <v>51</v>
      </c>
      <c r="D29" s="102" t="s">
        <v>35</v>
      </c>
      <c r="E29" s="102" t="s">
        <v>292</v>
      </c>
      <c r="F29" s="102" t="s">
        <v>23</v>
      </c>
      <c r="G29" s="50" t="s">
        <v>21</v>
      </c>
      <c r="H29" s="18">
        <v>31.798843164867026</v>
      </c>
      <c r="I29" s="18">
        <v>14.155588664558502</v>
      </c>
    </row>
    <row r="30" spans="1:9" x14ac:dyDescent="0.2">
      <c r="A30" s="99"/>
      <c r="B30" s="100" t="s">
        <v>299</v>
      </c>
      <c r="C30" s="101" t="s">
        <v>52</v>
      </c>
      <c r="D30" s="102" t="s">
        <v>35</v>
      </c>
      <c r="E30" s="102" t="s">
        <v>292</v>
      </c>
      <c r="F30" s="102" t="s">
        <v>23</v>
      </c>
      <c r="G30" s="50" t="s">
        <v>21</v>
      </c>
      <c r="H30" s="18">
        <v>115.64179297623309</v>
      </c>
      <c r="I30" s="18">
        <v>4.7088999027000726</v>
      </c>
    </row>
    <row r="31" spans="1:9" ht="25.5" x14ac:dyDescent="0.2">
      <c r="A31" s="99"/>
      <c r="B31" s="100" t="s">
        <v>36</v>
      </c>
      <c r="C31" s="101" t="s">
        <v>112</v>
      </c>
      <c r="D31" s="102" t="s">
        <v>35</v>
      </c>
      <c r="E31" s="102" t="s">
        <v>292</v>
      </c>
      <c r="F31" s="102" t="s">
        <v>23</v>
      </c>
      <c r="G31" s="50" t="s">
        <v>21</v>
      </c>
      <c r="H31" s="18">
        <v>102.73146265129708</v>
      </c>
      <c r="I31" s="18">
        <v>13.736698795913403</v>
      </c>
    </row>
    <row r="32" spans="1:9" ht="25.5" x14ac:dyDescent="0.2">
      <c r="A32" s="99"/>
      <c r="B32" s="100" t="s">
        <v>53</v>
      </c>
      <c r="C32" s="101" t="s">
        <v>54</v>
      </c>
      <c r="D32" s="102" t="s">
        <v>35</v>
      </c>
      <c r="E32" s="102" t="s">
        <v>292</v>
      </c>
      <c r="F32" s="102" t="s">
        <v>23</v>
      </c>
      <c r="G32" s="50" t="s">
        <v>21</v>
      </c>
      <c r="H32" s="18">
        <v>20.351259625514903</v>
      </c>
      <c r="I32" s="18">
        <v>20.299306738019947</v>
      </c>
    </row>
    <row r="33" spans="1:9" ht="38.25" x14ac:dyDescent="0.2">
      <c r="A33" s="99"/>
      <c r="B33" s="100" t="s">
        <v>55</v>
      </c>
      <c r="C33" s="101" t="s">
        <v>294</v>
      </c>
      <c r="D33" s="102" t="s">
        <v>20</v>
      </c>
      <c r="E33" s="102" t="s">
        <v>292</v>
      </c>
      <c r="F33" s="102" t="s">
        <v>23</v>
      </c>
      <c r="G33" s="50" t="s">
        <v>21</v>
      </c>
      <c r="H33" s="18">
        <v>433.58146639871723</v>
      </c>
      <c r="I33" s="18">
        <v>6.1629773777669667</v>
      </c>
    </row>
    <row r="34" spans="1:9" x14ac:dyDescent="0.2">
      <c r="A34" s="99"/>
      <c r="B34" s="100" t="s">
        <v>1489</v>
      </c>
      <c r="C34" s="101" t="s">
        <v>38</v>
      </c>
      <c r="D34" s="102" t="s">
        <v>35</v>
      </c>
      <c r="E34" s="102" t="s">
        <v>292</v>
      </c>
      <c r="F34" s="102" t="s">
        <v>23</v>
      </c>
      <c r="G34" s="50" t="s">
        <v>21</v>
      </c>
      <c r="H34" s="18">
        <v>101.33231355204295</v>
      </c>
      <c r="I34" s="18">
        <v>182.00042568718072</v>
      </c>
    </row>
    <row r="35" spans="1:9" ht="25.5" x14ac:dyDescent="0.2">
      <c r="A35" s="99"/>
      <c r="B35" s="100" t="s">
        <v>40</v>
      </c>
      <c r="C35" s="101" t="s">
        <v>41</v>
      </c>
      <c r="D35" s="102" t="s">
        <v>35</v>
      </c>
      <c r="E35" s="102" t="s">
        <v>292</v>
      </c>
      <c r="F35" s="102" t="s">
        <v>23</v>
      </c>
      <c r="G35" s="50" t="s">
        <v>21</v>
      </c>
      <c r="H35" s="18">
        <v>48.758226186129448</v>
      </c>
      <c r="I35" s="18">
        <v>160.23741182194112</v>
      </c>
    </row>
    <row r="36" spans="1:9" x14ac:dyDescent="0.2">
      <c r="A36" s="99"/>
      <c r="B36" s="100" t="s">
        <v>55</v>
      </c>
      <c r="C36" s="101" t="s">
        <v>123</v>
      </c>
      <c r="D36" s="102" t="s">
        <v>35</v>
      </c>
      <c r="E36" s="102" t="s">
        <v>292</v>
      </c>
      <c r="F36" s="102" t="s">
        <v>23</v>
      </c>
      <c r="G36" s="50" t="s">
        <v>21</v>
      </c>
      <c r="H36" s="18">
        <v>18.358532120516564</v>
      </c>
      <c r="I36" s="18">
        <v>0.77037217222087084</v>
      </c>
    </row>
    <row r="37" spans="1:9" ht="25.5" x14ac:dyDescent="0.2">
      <c r="A37" s="99"/>
      <c r="B37" s="100" t="s">
        <v>36</v>
      </c>
      <c r="C37" s="43" t="s">
        <v>262</v>
      </c>
      <c r="D37" s="102" t="s">
        <v>35</v>
      </c>
      <c r="E37" s="102" t="s">
        <v>292</v>
      </c>
      <c r="F37" s="102" t="s">
        <v>23</v>
      </c>
      <c r="G37" s="50" t="s">
        <v>21</v>
      </c>
      <c r="H37" s="18">
        <v>11.659575827117912</v>
      </c>
      <c r="I37" s="18">
        <v>4.044453904159572</v>
      </c>
    </row>
    <row r="38" spans="1:9" ht="25.5" x14ac:dyDescent="0.2">
      <c r="A38" s="99"/>
      <c r="B38" s="100" t="s">
        <v>36</v>
      </c>
      <c r="C38" s="43" t="s">
        <v>262</v>
      </c>
      <c r="D38" s="102" t="s">
        <v>35</v>
      </c>
      <c r="E38" s="102" t="s">
        <v>292</v>
      </c>
      <c r="F38" s="102" t="s">
        <v>23</v>
      </c>
      <c r="G38" s="50" t="s">
        <v>21</v>
      </c>
      <c r="H38" s="18">
        <v>30.73888172603813</v>
      </c>
      <c r="I38" s="18">
        <v>13.481513013865239</v>
      </c>
    </row>
    <row r="39" spans="1:9" ht="25.5" x14ac:dyDescent="0.2">
      <c r="A39" s="99"/>
      <c r="B39" s="100" t="s">
        <v>36</v>
      </c>
      <c r="C39" s="43" t="s">
        <v>262</v>
      </c>
      <c r="D39" s="102" t="s">
        <v>35</v>
      </c>
      <c r="E39" s="102" t="s">
        <v>292</v>
      </c>
      <c r="F39" s="102" t="s">
        <v>23</v>
      </c>
      <c r="G39" s="50" t="s">
        <v>21</v>
      </c>
      <c r="H39" s="18">
        <v>30.73888172603813</v>
      </c>
      <c r="I39" s="18">
        <v>13.481513013865239</v>
      </c>
    </row>
    <row r="40" spans="1:9" ht="25.5" x14ac:dyDescent="0.2">
      <c r="A40" s="99"/>
      <c r="B40" s="100" t="s">
        <v>36</v>
      </c>
      <c r="C40" s="43" t="s">
        <v>262</v>
      </c>
      <c r="D40" s="102" t="s">
        <v>35</v>
      </c>
      <c r="E40" s="102" t="s">
        <v>292</v>
      </c>
      <c r="F40" s="102" t="s">
        <v>23</v>
      </c>
      <c r="G40" s="50" t="s">
        <v>21</v>
      </c>
      <c r="H40" s="18">
        <v>19.079305898920214</v>
      </c>
      <c r="I40" s="18">
        <v>10.785210411092192</v>
      </c>
    </row>
    <row r="41" spans="1:9" x14ac:dyDescent="0.2">
      <c r="A41" s="99"/>
      <c r="B41" s="100" t="s">
        <v>263</v>
      </c>
      <c r="C41" s="43" t="s">
        <v>39</v>
      </c>
      <c r="D41" s="102" t="s">
        <v>35</v>
      </c>
      <c r="E41" s="102" t="s">
        <v>292</v>
      </c>
      <c r="F41" s="102" t="s">
        <v>23</v>
      </c>
      <c r="G41" s="50" t="s">
        <v>21</v>
      </c>
      <c r="H41" s="18">
        <v>9.5396529494601072</v>
      </c>
      <c r="I41" s="18">
        <v>107.85210411092191</v>
      </c>
    </row>
    <row r="42" spans="1:9" ht="38.25" x14ac:dyDescent="0.2">
      <c r="A42" s="99"/>
      <c r="B42" s="100" t="s">
        <v>37</v>
      </c>
      <c r="C42" s="43" t="s">
        <v>264</v>
      </c>
      <c r="D42" s="102" t="s">
        <v>20</v>
      </c>
      <c r="E42" s="102" t="s">
        <v>292</v>
      </c>
      <c r="F42" s="102" t="s">
        <v>23</v>
      </c>
      <c r="G42" s="50" t="s">
        <v>21</v>
      </c>
      <c r="H42" s="18">
        <v>209.87236488812241</v>
      </c>
      <c r="I42" s="18">
        <v>8.1659450255412303</v>
      </c>
    </row>
    <row r="43" spans="1:9" x14ac:dyDescent="0.2">
      <c r="A43" s="99"/>
      <c r="B43" s="100" t="s">
        <v>319</v>
      </c>
      <c r="C43" s="43" t="s">
        <v>38</v>
      </c>
      <c r="D43" s="102" t="s">
        <v>35</v>
      </c>
      <c r="E43" s="102" t="s">
        <v>292</v>
      </c>
      <c r="F43" s="102" t="s">
        <v>23</v>
      </c>
      <c r="G43" s="50" t="s">
        <v>21</v>
      </c>
      <c r="H43" s="18">
        <v>100.90832897651137</v>
      </c>
      <c r="I43" s="18">
        <v>188.74118219411335</v>
      </c>
    </row>
    <row r="44" spans="1:9" ht="25.5" x14ac:dyDescent="0.2">
      <c r="A44" s="99"/>
      <c r="B44" s="100" t="s">
        <v>40</v>
      </c>
      <c r="C44" s="43" t="s">
        <v>41</v>
      </c>
      <c r="D44" s="102" t="s">
        <v>35</v>
      </c>
      <c r="E44" s="102" t="s">
        <v>292</v>
      </c>
      <c r="F44" s="102" t="s">
        <v>23</v>
      </c>
      <c r="G44" s="50" t="s">
        <v>21</v>
      </c>
      <c r="H44" s="18">
        <v>48.758226186129448</v>
      </c>
      <c r="I44" s="18">
        <v>109.73951593286304</v>
      </c>
    </row>
    <row r="45" spans="1:9" x14ac:dyDescent="0.2">
      <c r="A45" s="99"/>
      <c r="B45" s="100" t="s">
        <v>15</v>
      </c>
      <c r="C45" s="43" t="s">
        <v>265</v>
      </c>
      <c r="D45" s="102" t="s">
        <v>20</v>
      </c>
      <c r="E45" s="102" t="s">
        <v>292</v>
      </c>
      <c r="F45" s="102" t="s">
        <v>23</v>
      </c>
      <c r="G45" s="50" t="s">
        <v>21</v>
      </c>
      <c r="H45" s="18">
        <v>1458.0829552530361</v>
      </c>
      <c r="I45" s="18">
        <v>212.62271953296036</v>
      </c>
    </row>
    <row r="46" spans="1:9" ht="25.5" x14ac:dyDescent="0.2">
      <c r="A46" s="99"/>
      <c r="B46" s="100" t="s">
        <v>16</v>
      </c>
      <c r="C46" s="43" t="s">
        <v>17</v>
      </c>
      <c r="D46" s="102" t="s">
        <v>20</v>
      </c>
      <c r="E46" s="102" t="s">
        <v>292</v>
      </c>
      <c r="F46" s="102" t="s">
        <v>23</v>
      </c>
      <c r="G46" s="50" t="s">
        <v>21</v>
      </c>
      <c r="H46" s="18">
        <v>28.958146508805573</v>
      </c>
      <c r="I46" s="18">
        <v>0</v>
      </c>
    </row>
    <row r="47" spans="1:9" x14ac:dyDescent="0.2">
      <c r="A47" s="99"/>
      <c r="B47" s="100" t="s">
        <v>266</v>
      </c>
      <c r="C47" s="43" t="s">
        <v>34</v>
      </c>
      <c r="D47" s="102" t="s">
        <v>35</v>
      </c>
      <c r="E47" s="102" t="s">
        <v>292</v>
      </c>
      <c r="F47" s="102" t="s">
        <v>23</v>
      </c>
      <c r="G47" s="50" t="s">
        <v>21</v>
      </c>
      <c r="H47" s="18">
        <v>17.086578393921879</v>
      </c>
      <c r="I47" s="18">
        <v>3.9150313792264657</v>
      </c>
    </row>
    <row r="48" spans="1:9" x14ac:dyDescent="0.2">
      <c r="A48" s="99"/>
      <c r="B48" s="100" t="s">
        <v>267</v>
      </c>
      <c r="C48" s="43" t="s">
        <v>34</v>
      </c>
      <c r="D48" s="102" t="s">
        <v>35</v>
      </c>
      <c r="E48" s="102" t="s">
        <v>292</v>
      </c>
      <c r="F48" s="102" t="s">
        <v>23</v>
      </c>
      <c r="G48" s="50" t="s">
        <v>21</v>
      </c>
      <c r="H48" s="18">
        <v>17.086578393921879</v>
      </c>
      <c r="I48" s="18">
        <v>3.9150313792264657</v>
      </c>
    </row>
    <row r="49" spans="1:9" x14ac:dyDescent="0.2">
      <c r="A49" s="99"/>
      <c r="B49" s="100" t="s">
        <v>268</v>
      </c>
      <c r="C49" s="43" t="s">
        <v>34</v>
      </c>
      <c r="D49" s="102" t="s">
        <v>35</v>
      </c>
      <c r="E49" s="102" t="s">
        <v>292</v>
      </c>
      <c r="F49" s="102" t="s">
        <v>23</v>
      </c>
      <c r="G49" s="50" t="s">
        <v>21</v>
      </c>
      <c r="H49" s="18">
        <v>17.086578393921879</v>
      </c>
      <c r="I49" s="18">
        <v>3.9150313792264657</v>
      </c>
    </row>
    <row r="50" spans="1:9" x14ac:dyDescent="0.2">
      <c r="A50" s="99"/>
      <c r="B50" s="100" t="s">
        <v>269</v>
      </c>
      <c r="C50" s="43" t="s">
        <v>34</v>
      </c>
      <c r="D50" s="102" t="s">
        <v>35</v>
      </c>
      <c r="E50" s="102" t="s">
        <v>292</v>
      </c>
      <c r="F50" s="102" t="s">
        <v>23</v>
      </c>
      <c r="G50" s="50" t="s">
        <v>21</v>
      </c>
      <c r="H50" s="18">
        <v>17.086578393921879</v>
      </c>
      <c r="I50" s="18">
        <v>3.9150313792264657</v>
      </c>
    </row>
    <row r="51" spans="1:9" x14ac:dyDescent="0.2">
      <c r="A51" s="99"/>
      <c r="B51" s="100" t="s">
        <v>270</v>
      </c>
      <c r="C51" s="43" t="s">
        <v>34</v>
      </c>
      <c r="D51" s="102" t="s">
        <v>35</v>
      </c>
      <c r="E51" s="102" t="s">
        <v>292</v>
      </c>
      <c r="F51" s="102" t="s">
        <v>23</v>
      </c>
      <c r="G51" s="50" t="s">
        <v>21</v>
      </c>
      <c r="H51" s="18">
        <v>17.086578393921879</v>
      </c>
      <c r="I51" s="18">
        <v>3.9150313792264657</v>
      </c>
    </row>
    <row r="52" spans="1:9" x14ac:dyDescent="0.2">
      <c r="A52" s="99"/>
      <c r="B52" s="100" t="s">
        <v>271</v>
      </c>
      <c r="C52" s="43" t="s">
        <v>34</v>
      </c>
      <c r="D52" s="102" t="s">
        <v>35</v>
      </c>
      <c r="E52" s="102" t="s">
        <v>292</v>
      </c>
      <c r="F52" s="102" t="s">
        <v>23</v>
      </c>
      <c r="G52" s="50" t="s">
        <v>21</v>
      </c>
      <c r="H52" s="18">
        <v>17.086578393921879</v>
      </c>
      <c r="I52" s="18">
        <v>3.9150313792264657</v>
      </c>
    </row>
    <row r="53" spans="1:9" x14ac:dyDescent="0.2">
      <c r="A53" s="99"/>
      <c r="B53" s="100" t="s">
        <v>272</v>
      </c>
      <c r="C53" s="43" t="s">
        <v>34</v>
      </c>
      <c r="D53" s="102" t="s">
        <v>35</v>
      </c>
      <c r="E53" s="102" t="s">
        <v>292</v>
      </c>
      <c r="F53" s="102" t="s">
        <v>23</v>
      </c>
      <c r="G53" s="50" t="s">
        <v>21</v>
      </c>
      <c r="H53" s="18">
        <v>17.086578393921879</v>
      </c>
      <c r="I53" s="18">
        <v>3.9150313792264657</v>
      </c>
    </row>
    <row r="54" spans="1:9" x14ac:dyDescent="0.2">
      <c r="A54" s="99"/>
      <c r="B54" s="100" t="s">
        <v>273</v>
      </c>
      <c r="C54" s="43" t="s">
        <v>34</v>
      </c>
      <c r="D54" s="102" t="s">
        <v>35</v>
      </c>
      <c r="E54" s="102" t="s">
        <v>292</v>
      </c>
      <c r="F54" s="102" t="s">
        <v>23</v>
      </c>
      <c r="G54" s="50" t="s">
        <v>21</v>
      </c>
      <c r="H54" s="18">
        <v>17.086578393921879</v>
      </c>
      <c r="I54" s="18">
        <v>3.9150313792264657</v>
      </c>
    </row>
    <row r="55" spans="1:9" x14ac:dyDescent="0.2">
      <c r="A55" s="99"/>
      <c r="B55" s="100" t="s">
        <v>274</v>
      </c>
      <c r="C55" s="43" t="s">
        <v>34</v>
      </c>
      <c r="D55" s="102" t="s">
        <v>35</v>
      </c>
      <c r="E55" s="102" t="s">
        <v>292</v>
      </c>
      <c r="F55" s="102" t="s">
        <v>23</v>
      </c>
      <c r="G55" s="50" t="s">
        <v>21</v>
      </c>
      <c r="H55" s="18">
        <v>17.086578393921879</v>
      </c>
      <c r="I55" s="18">
        <v>3.9150313792264657</v>
      </c>
    </row>
    <row r="56" spans="1:9" x14ac:dyDescent="0.2">
      <c r="A56" s="99"/>
      <c r="B56" s="100" t="s">
        <v>275</v>
      </c>
      <c r="C56" s="43" t="s">
        <v>34</v>
      </c>
      <c r="D56" s="102" t="s">
        <v>35</v>
      </c>
      <c r="E56" s="102" t="s">
        <v>292</v>
      </c>
      <c r="F56" s="102" t="s">
        <v>23</v>
      </c>
      <c r="G56" s="50" t="s">
        <v>21</v>
      </c>
      <c r="H56" s="18">
        <v>17.086578393921879</v>
      </c>
      <c r="I56" s="18">
        <v>3.9150313792264657</v>
      </c>
    </row>
    <row r="57" spans="1:9" x14ac:dyDescent="0.2">
      <c r="A57" s="99"/>
      <c r="B57" s="100" t="s">
        <v>276</v>
      </c>
      <c r="C57" s="43" t="s">
        <v>34</v>
      </c>
      <c r="D57" s="102" t="s">
        <v>35</v>
      </c>
      <c r="E57" s="102" t="s">
        <v>292</v>
      </c>
      <c r="F57" s="102" t="s">
        <v>23</v>
      </c>
      <c r="G57" s="50" t="s">
        <v>21</v>
      </c>
      <c r="H57" s="18">
        <v>17.086578393921879</v>
      </c>
      <c r="I57" s="18">
        <v>3.9150313792264657</v>
      </c>
    </row>
    <row r="58" spans="1:9" x14ac:dyDescent="0.2">
      <c r="A58" s="99"/>
      <c r="B58" s="100" t="s">
        <v>277</v>
      </c>
      <c r="C58" s="43" t="s">
        <v>34</v>
      </c>
      <c r="D58" s="102" t="s">
        <v>35</v>
      </c>
      <c r="E58" s="102" t="s">
        <v>292</v>
      </c>
      <c r="F58" s="102" t="s">
        <v>23</v>
      </c>
      <c r="G58" s="50" t="s">
        <v>21</v>
      </c>
      <c r="H58" s="18">
        <v>17.086578393921879</v>
      </c>
      <c r="I58" s="18">
        <v>3.9150313792264657</v>
      </c>
    </row>
    <row r="59" spans="1:9" x14ac:dyDescent="0.2">
      <c r="A59" s="99"/>
      <c r="B59" s="100" t="s">
        <v>278</v>
      </c>
      <c r="C59" s="43" t="s">
        <v>34</v>
      </c>
      <c r="D59" s="102" t="s">
        <v>35</v>
      </c>
      <c r="E59" s="102" t="s">
        <v>292</v>
      </c>
      <c r="F59" s="102" t="s">
        <v>23</v>
      </c>
      <c r="G59" s="50" t="s">
        <v>21</v>
      </c>
      <c r="H59" s="18">
        <v>17.086578393921879</v>
      </c>
      <c r="I59" s="18">
        <v>3.9150313792264657</v>
      </c>
    </row>
    <row r="60" spans="1:9" x14ac:dyDescent="0.2">
      <c r="A60" s="99"/>
      <c r="B60" s="100" t="s">
        <v>279</v>
      </c>
      <c r="C60" s="43" t="s">
        <v>34</v>
      </c>
      <c r="D60" s="102" t="s">
        <v>35</v>
      </c>
      <c r="E60" s="102" t="s">
        <v>292</v>
      </c>
      <c r="F60" s="102" t="s">
        <v>23</v>
      </c>
      <c r="G60" s="50" t="s">
        <v>21</v>
      </c>
      <c r="H60" s="18">
        <v>17.086578393921879</v>
      </c>
      <c r="I60" s="18">
        <v>3.9150313792264657</v>
      </c>
    </row>
    <row r="61" spans="1:9" x14ac:dyDescent="0.2">
      <c r="A61" s="99"/>
      <c r="B61" s="100" t="s">
        <v>280</v>
      </c>
      <c r="C61" s="43" t="s">
        <v>34</v>
      </c>
      <c r="D61" s="102" t="s">
        <v>35</v>
      </c>
      <c r="E61" s="102" t="s">
        <v>292</v>
      </c>
      <c r="F61" s="102" t="s">
        <v>23</v>
      </c>
      <c r="G61" s="50" t="s">
        <v>21</v>
      </c>
      <c r="H61" s="18">
        <v>9.5396529494601072</v>
      </c>
      <c r="I61" s="18">
        <v>3.9150313792264657</v>
      </c>
    </row>
    <row r="62" spans="1:9" x14ac:dyDescent="0.2">
      <c r="A62" s="99"/>
      <c r="B62" s="100" t="s">
        <v>281</v>
      </c>
      <c r="C62" s="43" t="s">
        <v>34</v>
      </c>
      <c r="D62" s="102" t="s">
        <v>35</v>
      </c>
      <c r="E62" s="102" t="s">
        <v>292</v>
      </c>
      <c r="F62" s="102" t="s">
        <v>23</v>
      </c>
      <c r="G62" s="50" t="s">
        <v>21</v>
      </c>
      <c r="H62" s="18">
        <v>17.086578393921879</v>
      </c>
      <c r="I62" s="18">
        <v>3.9150313792264657</v>
      </c>
    </row>
    <row r="63" spans="1:9" x14ac:dyDescent="0.2">
      <c r="A63" s="99"/>
      <c r="B63" s="100" t="s">
        <v>282</v>
      </c>
      <c r="C63" s="43" t="s">
        <v>34</v>
      </c>
      <c r="D63" s="102" t="s">
        <v>35</v>
      </c>
      <c r="E63" s="102" t="s">
        <v>292</v>
      </c>
      <c r="F63" s="102" t="s">
        <v>23</v>
      </c>
      <c r="G63" s="50" t="s">
        <v>21</v>
      </c>
      <c r="H63" s="18">
        <v>17.086578393921879</v>
      </c>
      <c r="I63" s="18">
        <v>3.9150313792264657</v>
      </c>
    </row>
    <row r="64" spans="1:9" x14ac:dyDescent="0.2">
      <c r="A64" s="99"/>
      <c r="B64" s="100" t="s">
        <v>283</v>
      </c>
      <c r="C64" s="43" t="s">
        <v>34</v>
      </c>
      <c r="D64" s="102" t="s">
        <v>35</v>
      </c>
      <c r="E64" s="102" t="s">
        <v>292</v>
      </c>
      <c r="F64" s="102" t="s">
        <v>23</v>
      </c>
      <c r="G64" s="50" t="s">
        <v>21</v>
      </c>
      <c r="H64" s="18">
        <v>17.086578393921879</v>
      </c>
      <c r="I64" s="18">
        <v>3.9150313792264657</v>
      </c>
    </row>
    <row r="65" spans="1:9" x14ac:dyDescent="0.2">
      <c r="A65" s="99"/>
      <c r="B65" s="100" t="s">
        <v>284</v>
      </c>
      <c r="C65" s="43" t="s">
        <v>34</v>
      </c>
      <c r="D65" s="102" t="s">
        <v>35</v>
      </c>
      <c r="E65" s="102" t="s">
        <v>292</v>
      </c>
      <c r="F65" s="102" t="s">
        <v>23</v>
      </c>
      <c r="G65" s="50" t="s">
        <v>21</v>
      </c>
      <c r="H65" s="18">
        <v>17.086578393921879</v>
      </c>
      <c r="I65" s="18">
        <v>3.9150313792264657</v>
      </c>
    </row>
    <row r="66" spans="1:9" x14ac:dyDescent="0.2">
      <c r="A66" s="99"/>
      <c r="B66" s="100" t="s">
        <v>285</v>
      </c>
      <c r="C66" s="43" t="s">
        <v>286</v>
      </c>
      <c r="D66" s="102" t="s">
        <v>20</v>
      </c>
      <c r="E66" s="102" t="s">
        <v>292</v>
      </c>
      <c r="F66" s="102" t="s">
        <v>23</v>
      </c>
      <c r="G66" s="50" t="s">
        <v>21</v>
      </c>
      <c r="H66" s="18">
        <v>84.372930530780522</v>
      </c>
      <c r="I66" s="18">
        <v>2.3111165166626124</v>
      </c>
    </row>
    <row r="67" spans="1:9" ht="25.5" x14ac:dyDescent="0.2">
      <c r="A67" s="99"/>
      <c r="B67" s="100" t="s">
        <v>300</v>
      </c>
      <c r="C67" s="43" t="s">
        <v>287</v>
      </c>
      <c r="D67" s="102"/>
      <c r="E67" s="102" t="s">
        <v>292</v>
      </c>
      <c r="F67" s="102" t="s">
        <v>23</v>
      </c>
      <c r="G67" s="50" t="s">
        <v>21</v>
      </c>
      <c r="H67" s="18">
        <v>31.798843164867026</v>
      </c>
      <c r="I67" s="18">
        <v>3.8518608611043543</v>
      </c>
    </row>
    <row r="68" spans="1:9" ht="25.5" x14ac:dyDescent="0.2">
      <c r="A68" s="99"/>
      <c r="B68" s="100" t="s">
        <v>288</v>
      </c>
      <c r="C68" s="43" t="s">
        <v>320</v>
      </c>
      <c r="D68" s="102"/>
      <c r="E68" s="102" t="s">
        <v>292</v>
      </c>
      <c r="F68" s="102" t="s">
        <v>23</v>
      </c>
      <c r="G68" s="50" t="s">
        <v>21</v>
      </c>
      <c r="H68" s="18">
        <v>113.62786624245818</v>
      </c>
      <c r="I68" s="18">
        <v>0</v>
      </c>
    </row>
    <row r="69" spans="1:9" x14ac:dyDescent="0.2">
      <c r="A69" s="99"/>
      <c r="B69" s="100" t="s">
        <v>319</v>
      </c>
      <c r="C69" s="43" t="s">
        <v>38</v>
      </c>
      <c r="D69" s="47" t="s">
        <v>35</v>
      </c>
      <c r="E69" s="102" t="s">
        <v>292</v>
      </c>
      <c r="F69" s="102" t="s">
        <v>23</v>
      </c>
      <c r="G69" s="50" t="s">
        <v>21</v>
      </c>
      <c r="H69" s="18">
        <v>101.33231355204295</v>
      </c>
      <c r="I69" s="18">
        <v>182.00042568718072</v>
      </c>
    </row>
    <row r="70" spans="1:9" x14ac:dyDescent="0.2">
      <c r="A70" s="99"/>
      <c r="B70" s="100" t="s">
        <v>53</v>
      </c>
      <c r="C70" s="101" t="s">
        <v>39</v>
      </c>
      <c r="D70" s="47" t="s">
        <v>35</v>
      </c>
      <c r="E70" s="102" t="s">
        <v>292</v>
      </c>
      <c r="F70" s="102" t="s">
        <v>23</v>
      </c>
      <c r="G70" s="50" t="s">
        <v>21</v>
      </c>
      <c r="H70" s="18">
        <v>5.2998071941445053</v>
      </c>
      <c r="I70" s="18">
        <v>57.392726830454876</v>
      </c>
    </row>
    <row r="71" spans="1:9" ht="38.25" x14ac:dyDescent="0.2">
      <c r="A71" s="99"/>
      <c r="B71" s="100" t="s">
        <v>37</v>
      </c>
      <c r="C71" s="43" t="s">
        <v>129</v>
      </c>
      <c r="D71" s="47" t="s">
        <v>20</v>
      </c>
      <c r="E71" s="102" t="s">
        <v>292</v>
      </c>
      <c r="F71" s="102" t="s">
        <v>23</v>
      </c>
      <c r="G71" s="50" t="s">
        <v>21</v>
      </c>
      <c r="H71" s="18">
        <v>213.21760318906641</v>
      </c>
      <c r="I71" s="18">
        <v>6.1629773777669667</v>
      </c>
    </row>
    <row r="72" spans="1:9" ht="25.5" x14ac:dyDescent="0.2">
      <c r="A72" s="99"/>
      <c r="B72" s="100" t="s">
        <v>40</v>
      </c>
      <c r="C72" s="43" t="s">
        <v>41</v>
      </c>
      <c r="D72" s="47" t="s">
        <v>35</v>
      </c>
      <c r="E72" s="102" t="s">
        <v>292</v>
      </c>
      <c r="F72" s="102" t="s">
        <v>23</v>
      </c>
      <c r="G72" s="50" t="s">
        <v>21</v>
      </c>
      <c r="H72" s="18">
        <v>48.758226186129448</v>
      </c>
      <c r="I72" s="18">
        <v>97.644672828995382</v>
      </c>
    </row>
    <row r="73" spans="1:9" x14ac:dyDescent="0.2">
      <c r="A73" s="99"/>
      <c r="B73" s="100" t="s">
        <v>40</v>
      </c>
      <c r="C73" s="43" t="s">
        <v>56</v>
      </c>
      <c r="D73" s="47" t="s">
        <v>35</v>
      </c>
      <c r="E73" s="102" t="s">
        <v>292</v>
      </c>
      <c r="F73" s="102" t="s">
        <v>23</v>
      </c>
      <c r="G73" s="50" t="s">
        <v>21</v>
      </c>
      <c r="H73" s="18">
        <v>211.99228776578022</v>
      </c>
      <c r="I73" s="18">
        <v>67.407565069326196</v>
      </c>
    </row>
    <row r="74" spans="1:9" ht="25.5" x14ac:dyDescent="0.2">
      <c r="A74" s="99"/>
      <c r="B74" s="100" t="s">
        <v>57</v>
      </c>
      <c r="C74" s="43" t="s">
        <v>119</v>
      </c>
      <c r="D74" s="47" t="s">
        <v>19</v>
      </c>
      <c r="E74" s="102" t="s">
        <v>292</v>
      </c>
      <c r="F74" s="102" t="s">
        <v>23</v>
      </c>
      <c r="G74" s="50" t="s">
        <v>21</v>
      </c>
      <c r="H74" s="18">
        <v>36.038688920182636</v>
      </c>
      <c r="I74" s="18">
        <v>15.407443444417417</v>
      </c>
    </row>
    <row r="75" spans="1:9" ht="38.25" x14ac:dyDescent="0.2">
      <c r="A75" s="99"/>
      <c r="B75" s="100" t="s">
        <v>58</v>
      </c>
      <c r="C75" s="43" t="s">
        <v>126</v>
      </c>
      <c r="D75" s="47" t="s">
        <v>19</v>
      </c>
      <c r="E75" s="102" t="s">
        <v>292</v>
      </c>
      <c r="F75" s="102" t="s">
        <v>23</v>
      </c>
      <c r="G75" s="50" t="s">
        <v>21</v>
      </c>
      <c r="H75" s="18">
        <v>29.678920287209227</v>
      </c>
      <c r="I75" s="18">
        <v>18.103746047190466</v>
      </c>
    </row>
    <row r="76" spans="1:9" ht="38.25" x14ac:dyDescent="0.2">
      <c r="A76" s="99"/>
      <c r="B76" s="100" t="s">
        <v>59</v>
      </c>
      <c r="C76" s="43" t="s">
        <v>295</v>
      </c>
      <c r="D76" s="47" t="s">
        <v>19</v>
      </c>
      <c r="E76" s="102" t="s">
        <v>292</v>
      </c>
      <c r="F76" s="102" t="s">
        <v>23</v>
      </c>
      <c r="G76" s="50" t="s">
        <v>21</v>
      </c>
      <c r="H76" s="18">
        <v>36.038688920182636</v>
      </c>
      <c r="I76" s="18">
        <v>15.407443444417417</v>
      </c>
    </row>
    <row r="77" spans="1:9" ht="38.25" x14ac:dyDescent="0.2">
      <c r="A77" s="99"/>
      <c r="B77" s="100" t="s">
        <v>60</v>
      </c>
      <c r="C77" s="43" t="s">
        <v>127</v>
      </c>
      <c r="D77" s="47" t="s">
        <v>19</v>
      </c>
      <c r="E77" s="102" t="s">
        <v>292</v>
      </c>
      <c r="F77" s="102" t="s">
        <v>23</v>
      </c>
      <c r="G77" s="50" t="s">
        <v>21</v>
      </c>
      <c r="H77" s="18">
        <v>36.038688920182636</v>
      </c>
      <c r="I77" s="18">
        <v>15.407443444417417</v>
      </c>
    </row>
    <row r="78" spans="1:9" ht="38.25" x14ac:dyDescent="0.2">
      <c r="A78" s="99"/>
      <c r="B78" s="104" t="s">
        <v>61</v>
      </c>
      <c r="C78" s="17" t="s">
        <v>128</v>
      </c>
      <c r="D78" s="47" t="s">
        <v>19</v>
      </c>
      <c r="E78" s="47" t="s">
        <v>292</v>
      </c>
      <c r="F78" s="47" t="s">
        <v>23</v>
      </c>
      <c r="G78" s="50" t="s">
        <v>21</v>
      </c>
      <c r="H78" s="18">
        <v>36.038688920182636</v>
      </c>
      <c r="I78" s="18">
        <v>0</v>
      </c>
    </row>
    <row r="79" spans="1:9" ht="25.5" x14ac:dyDescent="0.2">
      <c r="A79" s="99"/>
      <c r="B79" s="104" t="s">
        <v>62</v>
      </c>
      <c r="C79" s="17" t="s">
        <v>120</v>
      </c>
      <c r="D79" s="47" t="s">
        <v>19</v>
      </c>
      <c r="E79" s="47" t="s">
        <v>292</v>
      </c>
      <c r="F79" s="47" t="s">
        <v>23</v>
      </c>
      <c r="G79" s="50" t="s">
        <v>21</v>
      </c>
      <c r="H79" s="18">
        <v>36.038688920182636</v>
      </c>
      <c r="I79" s="18">
        <v>0</v>
      </c>
    </row>
    <row r="80" spans="1:9" ht="25.5" x14ac:dyDescent="0.2">
      <c r="A80" s="99"/>
      <c r="B80" s="104" t="s">
        <v>63</v>
      </c>
      <c r="C80" s="17" t="s">
        <v>301</v>
      </c>
      <c r="D80" s="47" t="s">
        <v>19</v>
      </c>
      <c r="E80" s="47" t="s">
        <v>292</v>
      </c>
      <c r="F80" s="47" t="s">
        <v>23</v>
      </c>
      <c r="G80" s="50" t="s">
        <v>21</v>
      </c>
      <c r="H80" s="18">
        <v>11.87156811488369</v>
      </c>
      <c r="I80" s="18">
        <v>0</v>
      </c>
    </row>
    <row r="81" spans="1:9" x14ac:dyDescent="0.2">
      <c r="A81" s="99"/>
      <c r="B81" s="100" t="s">
        <v>15</v>
      </c>
      <c r="C81" s="43" t="s">
        <v>265</v>
      </c>
      <c r="D81" s="47" t="s">
        <v>19</v>
      </c>
      <c r="E81" s="102" t="s">
        <v>292</v>
      </c>
      <c r="F81" s="102" t="s">
        <v>23</v>
      </c>
      <c r="G81" s="50" t="s">
        <v>21</v>
      </c>
      <c r="H81" s="18">
        <v>1740.1704929685716</v>
      </c>
      <c r="I81" s="18">
        <v>213.4826474702019</v>
      </c>
    </row>
    <row r="82" spans="1:9" ht="25.5" x14ac:dyDescent="0.2">
      <c r="A82" s="99"/>
      <c r="B82" s="104" t="s">
        <v>16</v>
      </c>
      <c r="C82" s="17" t="s">
        <v>17</v>
      </c>
      <c r="D82" s="47" t="s">
        <v>20</v>
      </c>
      <c r="E82" s="47" t="s">
        <v>292</v>
      </c>
      <c r="F82" s="47" t="s">
        <v>23</v>
      </c>
      <c r="G82" s="50" t="s">
        <v>21</v>
      </c>
      <c r="H82" s="18">
        <v>28.97227932798992</v>
      </c>
      <c r="I82" s="18">
        <v>0</v>
      </c>
    </row>
    <row r="83" spans="1:9" x14ac:dyDescent="0.2">
      <c r="A83" s="99"/>
      <c r="B83" s="104" t="s">
        <v>16</v>
      </c>
      <c r="C83" s="17" t="s">
        <v>18</v>
      </c>
      <c r="D83" s="47" t="s">
        <v>20</v>
      </c>
      <c r="E83" s="47" t="s">
        <v>292</v>
      </c>
      <c r="F83" s="47" t="s">
        <v>23</v>
      </c>
      <c r="G83" s="50" t="s">
        <v>21</v>
      </c>
      <c r="H83" s="18">
        <v>57.7678984161751</v>
      </c>
      <c r="I83" s="18">
        <v>0</v>
      </c>
    </row>
    <row r="84" spans="1:9" x14ac:dyDescent="0.2">
      <c r="A84" s="99"/>
      <c r="B84" s="104" t="s">
        <v>121</v>
      </c>
      <c r="C84" s="17" t="s">
        <v>34</v>
      </c>
      <c r="D84" s="47" t="s">
        <v>20</v>
      </c>
      <c r="E84" s="47" t="s">
        <v>292</v>
      </c>
      <c r="F84" s="47" t="s">
        <v>23</v>
      </c>
      <c r="G84" s="50" t="s">
        <v>21</v>
      </c>
      <c r="H84" s="18">
        <v>349.78727481353735</v>
      </c>
      <c r="I84" s="18">
        <v>32.837113840914618</v>
      </c>
    </row>
    <row r="85" spans="1:9" ht="12.75" customHeight="1" x14ac:dyDescent="0.2">
      <c r="A85" s="99"/>
      <c r="B85" s="104" t="s">
        <v>64</v>
      </c>
      <c r="C85" s="17" t="s">
        <v>50</v>
      </c>
      <c r="D85" s="47" t="s">
        <v>20</v>
      </c>
      <c r="E85" s="47" t="s">
        <v>292</v>
      </c>
      <c r="F85" s="47" t="s">
        <v>23</v>
      </c>
      <c r="G85" s="50" t="s">
        <v>21</v>
      </c>
      <c r="H85" s="18">
        <v>116.59575827117911</v>
      </c>
      <c r="I85" s="18">
        <v>0</v>
      </c>
    </row>
    <row r="86" spans="1:9" ht="25.5" x14ac:dyDescent="0.2">
      <c r="A86" s="99"/>
      <c r="B86" s="104" t="s">
        <v>122</v>
      </c>
      <c r="C86" s="17" t="s">
        <v>51</v>
      </c>
      <c r="D86" s="47" t="s">
        <v>35</v>
      </c>
      <c r="E86" s="47" t="s">
        <v>292</v>
      </c>
      <c r="F86" s="47" t="s">
        <v>23</v>
      </c>
      <c r="G86" s="50" t="s">
        <v>21</v>
      </c>
      <c r="H86" s="18">
        <v>63.597686329734053</v>
      </c>
      <c r="I86" s="18">
        <v>27.925991243006568</v>
      </c>
    </row>
    <row r="87" spans="1:9" x14ac:dyDescent="0.2">
      <c r="A87" s="99"/>
      <c r="B87" s="104" t="s">
        <v>65</v>
      </c>
      <c r="C87" s="17" t="s">
        <v>132</v>
      </c>
      <c r="D87" s="47" t="s">
        <v>133</v>
      </c>
      <c r="E87" s="102" t="s">
        <v>292</v>
      </c>
      <c r="F87" s="102" t="s">
        <v>23</v>
      </c>
      <c r="G87" s="50" t="s">
        <v>21</v>
      </c>
      <c r="H87" s="18">
        <v>2.2047197927641142</v>
      </c>
      <c r="I87" s="18">
        <v>1.2325954755533934</v>
      </c>
    </row>
    <row r="88" spans="1:9" x14ac:dyDescent="0.2">
      <c r="A88" s="99"/>
      <c r="B88" s="104" t="s">
        <v>65</v>
      </c>
      <c r="C88" s="17" t="s">
        <v>134</v>
      </c>
      <c r="D88" s="47" t="s">
        <v>133</v>
      </c>
      <c r="E88" s="102" t="s">
        <v>292</v>
      </c>
      <c r="F88" s="102" t="s">
        <v>23</v>
      </c>
      <c r="G88" s="50" t="s">
        <v>21</v>
      </c>
      <c r="H88" s="18">
        <v>2.2047197927641142</v>
      </c>
      <c r="I88" s="18">
        <v>1.2325954755533934</v>
      </c>
    </row>
    <row r="89" spans="1:9" x14ac:dyDescent="0.2">
      <c r="A89" s="99"/>
      <c r="B89" s="104" t="s">
        <v>65</v>
      </c>
      <c r="C89" s="17" t="s">
        <v>135</v>
      </c>
      <c r="D89" s="47" t="s">
        <v>133</v>
      </c>
      <c r="E89" s="102" t="s">
        <v>292</v>
      </c>
      <c r="F89" s="102" t="s">
        <v>23</v>
      </c>
      <c r="G89" s="50" t="s">
        <v>21</v>
      </c>
      <c r="H89" s="18">
        <v>2.2047197927641142</v>
      </c>
      <c r="I89" s="18">
        <v>1.2325954755533934</v>
      </c>
    </row>
    <row r="90" spans="1:9" ht="12.75" customHeight="1" x14ac:dyDescent="0.2">
      <c r="A90" s="99"/>
      <c r="B90" s="104" t="s">
        <v>67</v>
      </c>
      <c r="C90" s="17" t="s">
        <v>136</v>
      </c>
      <c r="D90" s="47" t="s">
        <v>133</v>
      </c>
      <c r="E90" s="102" t="s">
        <v>292</v>
      </c>
      <c r="F90" s="102" t="s">
        <v>23</v>
      </c>
      <c r="G90" s="50" t="s">
        <v>21</v>
      </c>
      <c r="H90" s="18">
        <v>6.7837532085049661</v>
      </c>
      <c r="I90" s="18">
        <v>1.3866699099975675</v>
      </c>
    </row>
    <row r="91" spans="1:9" x14ac:dyDescent="0.2">
      <c r="A91" s="99"/>
      <c r="B91" s="104" t="s">
        <v>67</v>
      </c>
      <c r="C91" s="17" t="s">
        <v>137</v>
      </c>
      <c r="D91" s="47" t="s">
        <v>133</v>
      </c>
      <c r="E91" s="102" t="s">
        <v>292</v>
      </c>
      <c r="F91" s="102" t="s">
        <v>23</v>
      </c>
      <c r="G91" s="50" t="s">
        <v>21</v>
      </c>
      <c r="H91" s="18">
        <v>6.7837532085049661</v>
      </c>
      <c r="I91" s="18">
        <v>1.3866699099975675</v>
      </c>
    </row>
    <row r="92" spans="1:9" x14ac:dyDescent="0.2">
      <c r="A92" s="99"/>
      <c r="B92" s="104" t="s">
        <v>68</v>
      </c>
      <c r="C92" s="17" t="s">
        <v>138</v>
      </c>
      <c r="D92" s="47" t="s">
        <v>66</v>
      </c>
      <c r="E92" s="102" t="s">
        <v>292</v>
      </c>
      <c r="F92" s="102" t="s">
        <v>23</v>
      </c>
      <c r="G92" s="50" t="s">
        <v>21</v>
      </c>
      <c r="H92" s="18">
        <v>9.2428637465880161</v>
      </c>
      <c r="I92" s="18">
        <v>3.8518608611043543</v>
      </c>
    </row>
    <row r="93" spans="1:9" x14ac:dyDescent="0.2">
      <c r="A93" s="99"/>
      <c r="B93" s="104" t="s">
        <v>69</v>
      </c>
      <c r="C93" s="17" t="s">
        <v>139</v>
      </c>
      <c r="D93" s="47" t="s">
        <v>20</v>
      </c>
      <c r="E93" s="102" t="s">
        <v>292</v>
      </c>
      <c r="F93" s="102" t="s">
        <v>23</v>
      </c>
      <c r="G93" s="50" t="s">
        <v>21</v>
      </c>
      <c r="H93" s="18">
        <v>0.60205809725481574</v>
      </c>
      <c r="I93" s="18">
        <v>0.92444660666504497</v>
      </c>
    </row>
    <row r="94" spans="1:9" x14ac:dyDescent="0.2">
      <c r="A94" s="99"/>
      <c r="B94" s="104" t="s">
        <v>69</v>
      </c>
      <c r="C94" s="17" t="s">
        <v>140</v>
      </c>
      <c r="D94" s="47" t="s">
        <v>20</v>
      </c>
      <c r="E94" s="102" t="s">
        <v>292</v>
      </c>
      <c r="F94" s="102" t="s">
        <v>23</v>
      </c>
      <c r="G94" s="50" t="s">
        <v>21</v>
      </c>
      <c r="H94" s="18">
        <v>0.60205809725481574</v>
      </c>
      <c r="I94" s="18">
        <v>0.92444660666504497</v>
      </c>
    </row>
    <row r="95" spans="1:9" x14ac:dyDescent="0.2">
      <c r="A95" s="99"/>
      <c r="B95" s="104" t="s">
        <v>69</v>
      </c>
      <c r="C95" s="17" t="s">
        <v>141</v>
      </c>
      <c r="D95" s="47" t="s">
        <v>20</v>
      </c>
      <c r="E95" s="102" t="s">
        <v>292</v>
      </c>
      <c r="F95" s="102" t="s">
        <v>23</v>
      </c>
      <c r="G95" s="50" t="s">
        <v>21</v>
      </c>
      <c r="H95" s="18">
        <v>0.60205809725481574</v>
      </c>
      <c r="I95" s="18">
        <v>0.92444660666504497</v>
      </c>
    </row>
    <row r="96" spans="1:9" x14ac:dyDescent="0.2">
      <c r="A96" s="99"/>
      <c r="B96" s="104" t="s">
        <v>69</v>
      </c>
      <c r="C96" s="17" t="s">
        <v>142</v>
      </c>
      <c r="D96" s="47" t="s">
        <v>20</v>
      </c>
      <c r="E96" s="102" t="s">
        <v>292</v>
      </c>
      <c r="F96" s="102" t="s">
        <v>23</v>
      </c>
      <c r="G96" s="50" t="s">
        <v>21</v>
      </c>
      <c r="H96" s="18">
        <v>0.60205809725481574</v>
      </c>
      <c r="I96" s="18">
        <v>0.92444660666504497</v>
      </c>
    </row>
    <row r="97" spans="1:9" x14ac:dyDescent="0.2">
      <c r="A97" s="99"/>
      <c r="B97" s="104" t="s">
        <v>69</v>
      </c>
      <c r="C97" s="17" t="s">
        <v>143</v>
      </c>
      <c r="D97" s="47" t="s">
        <v>20</v>
      </c>
      <c r="E97" s="102" t="s">
        <v>292</v>
      </c>
      <c r="F97" s="102" t="s">
        <v>23</v>
      </c>
      <c r="G97" s="50" t="s">
        <v>21</v>
      </c>
      <c r="H97" s="18">
        <v>0.4960619533719256</v>
      </c>
      <c r="I97" s="18">
        <v>0.92444660666504497</v>
      </c>
    </row>
    <row r="98" spans="1:9" x14ac:dyDescent="0.2">
      <c r="A98" s="99"/>
      <c r="B98" s="104" t="s">
        <v>70</v>
      </c>
      <c r="C98" s="17" t="s">
        <v>144</v>
      </c>
      <c r="D98" s="47" t="s">
        <v>20</v>
      </c>
      <c r="E98" s="102" t="s">
        <v>292</v>
      </c>
      <c r="F98" s="102" t="s">
        <v>23</v>
      </c>
      <c r="G98" s="50" t="s">
        <v>21</v>
      </c>
      <c r="H98" s="18">
        <v>0.60205809725481574</v>
      </c>
      <c r="I98" s="18">
        <v>0.92444660666504497</v>
      </c>
    </row>
    <row r="99" spans="1:9" x14ac:dyDescent="0.2">
      <c r="A99" s="99"/>
      <c r="B99" s="104" t="s">
        <v>70</v>
      </c>
      <c r="C99" s="17" t="s">
        <v>145</v>
      </c>
      <c r="D99" s="47" t="s">
        <v>20</v>
      </c>
      <c r="E99" s="102" t="s">
        <v>292</v>
      </c>
      <c r="F99" s="102" t="s">
        <v>23</v>
      </c>
      <c r="G99" s="50" t="s">
        <v>21</v>
      </c>
      <c r="H99" s="18">
        <v>0.60205809725481574</v>
      </c>
      <c r="I99" s="18">
        <v>0.92444660666504497</v>
      </c>
    </row>
    <row r="100" spans="1:9" x14ac:dyDescent="0.2">
      <c r="A100" s="99"/>
      <c r="B100" s="104" t="s">
        <v>71</v>
      </c>
      <c r="C100" s="17" t="s">
        <v>72</v>
      </c>
      <c r="D100" s="47" t="s">
        <v>66</v>
      </c>
      <c r="E100" s="102" t="s">
        <v>292</v>
      </c>
      <c r="F100" s="102" t="s">
        <v>23</v>
      </c>
      <c r="G100" s="50" t="s">
        <v>21</v>
      </c>
      <c r="H100" s="18">
        <v>9.2004652890348613</v>
      </c>
      <c r="I100" s="18">
        <v>3.8518608611043543</v>
      </c>
    </row>
    <row r="101" spans="1:9" x14ac:dyDescent="0.2">
      <c r="A101" s="99"/>
      <c r="B101" s="104" t="s">
        <v>71</v>
      </c>
      <c r="C101" s="17" t="s">
        <v>146</v>
      </c>
      <c r="D101" s="47" t="s">
        <v>133</v>
      </c>
      <c r="E101" s="102" t="s">
        <v>292</v>
      </c>
      <c r="F101" s="102" t="s">
        <v>23</v>
      </c>
      <c r="G101" s="50" t="s">
        <v>21</v>
      </c>
      <c r="H101" s="18">
        <v>2.2047197927641142</v>
      </c>
      <c r="I101" s="18">
        <v>1.2325954755533934</v>
      </c>
    </row>
    <row r="102" spans="1:9" x14ac:dyDescent="0.2">
      <c r="A102" s="99"/>
      <c r="B102" s="104" t="s">
        <v>71</v>
      </c>
      <c r="C102" s="17" t="s">
        <v>147</v>
      </c>
      <c r="D102" s="47" t="s">
        <v>133</v>
      </c>
      <c r="E102" s="102" t="s">
        <v>292</v>
      </c>
      <c r="F102" s="102" t="s">
        <v>23</v>
      </c>
      <c r="G102" s="50" t="s">
        <v>21</v>
      </c>
      <c r="H102" s="18">
        <v>2.2047197927641142</v>
      </c>
      <c r="I102" s="18">
        <v>1.2325954755533934</v>
      </c>
    </row>
    <row r="103" spans="1:9" x14ac:dyDescent="0.2">
      <c r="A103" s="99"/>
      <c r="B103" s="104" t="s">
        <v>71</v>
      </c>
      <c r="C103" s="17" t="s">
        <v>148</v>
      </c>
      <c r="D103" s="47" t="s">
        <v>133</v>
      </c>
      <c r="E103" s="102" t="s">
        <v>292</v>
      </c>
      <c r="F103" s="102" t="s">
        <v>23</v>
      </c>
      <c r="G103" s="50" t="s">
        <v>21</v>
      </c>
      <c r="H103" s="18">
        <v>2.2047197927641142</v>
      </c>
      <c r="I103" s="18">
        <v>1.2325954755533934</v>
      </c>
    </row>
    <row r="104" spans="1:9" x14ac:dyDescent="0.2">
      <c r="A104" s="99"/>
      <c r="B104" s="104" t="s">
        <v>71</v>
      </c>
      <c r="C104" s="17" t="s">
        <v>149</v>
      </c>
      <c r="D104" s="47" t="s">
        <v>133</v>
      </c>
      <c r="E104" s="102" t="s">
        <v>292</v>
      </c>
      <c r="F104" s="102" t="s">
        <v>23</v>
      </c>
      <c r="G104" s="50" t="s">
        <v>21</v>
      </c>
      <c r="H104" s="18">
        <v>2.2047197927641142</v>
      </c>
      <c r="I104" s="18">
        <v>1.2325954755533934</v>
      </c>
    </row>
    <row r="105" spans="1:9" x14ac:dyDescent="0.2">
      <c r="A105" s="99"/>
      <c r="B105" s="104" t="s">
        <v>71</v>
      </c>
      <c r="C105" s="17" t="s">
        <v>150</v>
      </c>
      <c r="D105" s="47" t="s">
        <v>133</v>
      </c>
      <c r="E105" s="102" t="s">
        <v>292</v>
      </c>
      <c r="F105" s="102" t="s">
        <v>23</v>
      </c>
      <c r="G105" s="50" t="s">
        <v>21</v>
      </c>
      <c r="H105" s="18">
        <v>2.2047197927641142</v>
      </c>
      <c r="I105" s="18">
        <v>1.2325954755533934</v>
      </c>
    </row>
    <row r="106" spans="1:9" x14ac:dyDescent="0.2">
      <c r="A106" s="99"/>
      <c r="B106" s="104" t="s">
        <v>71</v>
      </c>
      <c r="C106" s="17" t="s">
        <v>151</v>
      </c>
      <c r="D106" s="47" t="s">
        <v>20</v>
      </c>
      <c r="E106" s="102" t="s">
        <v>292</v>
      </c>
      <c r="F106" s="102" t="s">
        <v>23</v>
      </c>
      <c r="G106" s="50" t="s">
        <v>21</v>
      </c>
      <c r="H106" s="18">
        <v>0.4960619533719256</v>
      </c>
      <c r="I106" s="18">
        <v>0.92444660666504497</v>
      </c>
    </row>
    <row r="107" spans="1:9" x14ac:dyDescent="0.2">
      <c r="A107" s="99"/>
      <c r="B107" s="104" t="s">
        <v>71</v>
      </c>
      <c r="C107" s="17" t="s">
        <v>152</v>
      </c>
      <c r="D107" s="47" t="s">
        <v>20</v>
      </c>
      <c r="E107" s="102" t="s">
        <v>292</v>
      </c>
      <c r="F107" s="102" t="s">
        <v>23</v>
      </c>
      <c r="G107" s="50" t="s">
        <v>21</v>
      </c>
      <c r="H107" s="18">
        <v>0.4960619533719256</v>
      </c>
      <c r="I107" s="18">
        <v>0.92444660666504497</v>
      </c>
    </row>
    <row r="108" spans="1:9" x14ac:dyDescent="0.2">
      <c r="A108" s="99"/>
      <c r="B108" s="104" t="s">
        <v>71</v>
      </c>
      <c r="C108" s="17" t="s">
        <v>153</v>
      </c>
      <c r="D108" s="47" t="s">
        <v>20</v>
      </c>
      <c r="E108" s="102" t="s">
        <v>292</v>
      </c>
      <c r="F108" s="102" t="s">
        <v>23</v>
      </c>
      <c r="G108" s="50" t="s">
        <v>21</v>
      </c>
      <c r="H108" s="18">
        <v>0.4960619533719256</v>
      </c>
      <c r="I108" s="18">
        <v>0.92444660666504497</v>
      </c>
    </row>
    <row r="109" spans="1:9" x14ac:dyDescent="0.2">
      <c r="A109" s="99"/>
      <c r="B109" s="104" t="s">
        <v>71</v>
      </c>
      <c r="C109" s="17" t="s">
        <v>154</v>
      </c>
      <c r="D109" s="47" t="s">
        <v>20</v>
      </c>
      <c r="E109" s="102" t="s">
        <v>292</v>
      </c>
      <c r="F109" s="102" t="s">
        <v>23</v>
      </c>
      <c r="G109" s="50" t="s">
        <v>21</v>
      </c>
      <c r="H109" s="18">
        <v>0.4960619533719256</v>
      </c>
      <c r="I109" s="18">
        <v>0.92444660666504497</v>
      </c>
    </row>
    <row r="110" spans="1:9" x14ac:dyDescent="0.2">
      <c r="A110" s="99"/>
      <c r="B110" s="104" t="s">
        <v>71</v>
      </c>
      <c r="C110" s="17" t="s">
        <v>155</v>
      </c>
      <c r="D110" s="47" t="s">
        <v>20</v>
      </c>
      <c r="E110" s="102" t="s">
        <v>292</v>
      </c>
      <c r="F110" s="102" t="s">
        <v>23</v>
      </c>
      <c r="G110" s="50" t="s">
        <v>21</v>
      </c>
      <c r="H110" s="18">
        <v>0.4960619533719256</v>
      </c>
      <c r="I110" s="18">
        <v>0.92444660666504497</v>
      </c>
    </row>
    <row r="111" spans="1:9" x14ac:dyDescent="0.2">
      <c r="A111" s="99"/>
      <c r="B111" s="104" t="s">
        <v>71</v>
      </c>
      <c r="C111" s="17" t="s">
        <v>156</v>
      </c>
      <c r="D111" s="47" t="s">
        <v>20</v>
      </c>
      <c r="E111" s="102" t="s">
        <v>292</v>
      </c>
      <c r="F111" s="102" t="s">
        <v>23</v>
      </c>
      <c r="G111" s="50" t="s">
        <v>21</v>
      </c>
      <c r="H111" s="18">
        <v>0.4960619533719256</v>
      </c>
      <c r="I111" s="18">
        <v>0.92444660666504497</v>
      </c>
    </row>
    <row r="112" spans="1:9" x14ac:dyDescent="0.2">
      <c r="A112" s="99"/>
      <c r="B112" s="104" t="s">
        <v>71</v>
      </c>
      <c r="C112" s="17" t="s">
        <v>157</v>
      </c>
      <c r="D112" s="47" t="s">
        <v>20</v>
      </c>
      <c r="E112" s="102" t="s">
        <v>292</v>
      </c>
      <c r="F112" s="102" t="s">
        <v>23</v>
      </c>
      <c r="G112" s="50" t="s">
        <v>21</v>
      </c>
      <c r="H112" s="18">
        <v>0.4960619533719256</v>
      </c>
      <c r="I112" s="18">
        <v>0.92444660666504497</v>
      </c>
    </row>
    <row r="113" spans="1:9" x14ac:dyDescent="0.2">
      <c r="A113" s="99"/>
      <c r="B113" s="104" t="s">
        <v>71</v>
      </c>
      <c r="C113" s="17" t="s">
        <v>158</v>
      </c>
      <c r="D113" s="47" t="s">
        <v>66</v>
      </c>
      <c r="E113" s="102" t="s">
        <v>292</v>
      </c>
      <c r="F113" s="102" t="s">
        <v>23</v>
      </c>
      <c r="G113" s="50" t="s">
        <v>21</v>
      </c>
      <c r="H113" s="18">
        <v>9.2428637465880161</v>
      </c>
      <c r="I113" s="18">
        <v>3.8518608611043543</v>
      </c>
    </row>
    <row r="114" spans="1:9" x14ac:dyDescent="0.2">
      <c r="A114" s="99"/>
      <c r="B114" s="104" t="s">
        <v>71</v>
      </c>
      <c r="C114" s="17" t="s">
        <v>159</v>
      </c>
      <c r="D114" s="47" t="s">
        <v>66</v>
      </c>
      <c r="E114" s="102" t="s">
        <v>292</v>
      </c>
      <c r="F114" s="102" t="s">
        <v>23</v>
      </c>
      <c r="G114" s="50" t="s">
        <v>21</v>
      </c>
      <c r="H114" s="18">
        <v>9.2428637465880161</v>
      </c>
      <c r="I114" s="18">
        <v>3.8518608611043543</v>
      </c>
    </row>
    <row r="115" spans="1:9" x14ac:dyDescent="0.2">
      <c r="A115" s="99"/>
      <c r="B115" s="104" t="s">
        <v>71</v>
      </c>
      <c r="C115" s="17" t="s">
        <v>160</v>
      </c>
      <c r="D115" s="47" t="s">
        <v>20</v>
      </c>
      <c r="E115" s="102" t="s">
        <v>292</v>
      </c>
      <c r="F115" s="102" t="s">
        <v>23</v>
      </c>
      <c r="G115" s="50" t="s">
        <v>21</v>
      </c>
      <c r="H115" s="18">
        <v>0.60205809725481574</v>
      </c>
      <c r="I115" s="18">
        <v>0.92444660666504497</v>
      </c>
    </row>
    <row r="116" spans="1:9" x14ac:dyDescent="0.2">
      <c r="A116" s="99"/>
      <c r="B116" s="104" t="s">
        <v>71</v>
      </c>
      <c r="C116" s="17" t="s">
        <v>161</v>
      </c>
      <c r="D116" s="47" t="s">
        <v>20</v>
      </c>
      <c r="E116" s="102" t="s">
        <v>292</v>
      </c>
      <c r="F116" s="102" t="s">
        <v>23</v>
      </c>
      <c r="G116" s="50" t="s">
        <v>21</v>
      </c>
      <c r="H116" s="18">
        <v>0.60205809725481574</v>
      </c>
      <c r="I116" s="18">
        <v>0.92444660666504497</v>
      </c>
    </row>
    <row r="117" spans="1:9" x14ac:dyDescent="0.2">
      <c r="A117" s="99"/>
      <c r="B117" s="104" t="s">
        <v>71</v>
      </c>
      <c r="C117" s="17" t="s">
        <v>162</v>
      </c>
      <c r="D117" s="47" t="s">
        <v>66</v>
      </c>
      <c r="E117" s="102" t="s">
        <v>292</v>
      </c>
      <c r="F117" s="102" t="s">
        <v>23</v>
      </c>
      <c r="G117" s="50" t="s">
        <v>21</v>
      </c>
      <c r="H117" s="18">
        <v>9.2428637465880161</v>
      </c>
      <c r="I117" s="18">
        <v>3.8518608611043543</v>
      </c>
    </row>
    <row r="118" spans="1:9" x14ac:dyDescent="0.2">
      <c r="A118" s="99"/>
      <c r="B118" s="104" t="s">
        <v>73</v>
      </c>
      <c r="C118" s="17" t="s">
        <v>163</v>
      </c>
      <c r="D118" s="47" t="s">
        <v>133</v>
      </c>
      <c r="E118" s="102" t="s">
        <v>292</v>
      </c>
      <c r="F118" s="102" t="s">
        <v>23</v>
      </c>
      <c r="G118" s="50" t="s">
        <v>21</v>
      </c>
      <c r="H118" s="18">
        <v>1.8231336747857096</v>
      </c>
      <c r="I118" s="18">
        <v>1.2325954755533934</v>
      </c>
    </row>
    <row r="119" spans="1:9" x14ac:dyDescent="0.2">
      <c r="A119" s="99"/>
      <c r="B119" s="104" t="s">
        <v>73</v>
      </c>
      <c r="C119" s="17" t="s">
        <v>164</v>
      </c>
      <c r="D119" s="47" t="s">
        <v>20</v>
      </c>
      <c r="E119" s="102" t="s">
        <v>292</v>
      </c>
      <c r="F119" s="102" t="s">
        <v>23</v>
      </c>
      <c r="G119" s="50" t="s">
        <v>21</v>
      </c>
      <c r="H119" s="18">
        <v>0.4960619533719256</v>
      </c>
      <c r="I119" s="18">
        <v>0.92444660666504497</v>
      </c>
    </row>
    <row r="120" spans="1:9" x14ac:dyDescent="0.2">
      <c r="A120" s="99"/>
      <c r="B120" s="104" t="s">
        <v>74</v>
      </c>
      <c r="C120" s="17" t="s">
        <v>165</v>
      </c>
      <c r="D120" s="47" t="s">
        <v>66</v>
      </c>
      <c r="E120" s="102" t="s">
        <v>292</v>
      </c>
      <c r="F120" s="102" t="s">
        <v>23</v>
      </c>
      <c r="G120" s="50" t="s">
        <v>21</v>
      </c>
      <c r="H120" s="18">
        <v>9.2428637465880161</v>
      </c>
      <c r="I120" s="18">
        <v>3.8518608611043543</v>
      </c>
    </row>
    <row r="121" spans="1:9" x14ac:dyDescent="0.2">
      <c r="A121" s="99"/>
      <c r="B121" s="104" t="s">
        <v>74</v>
      </c>
      <c r="C121" s="17" t="s">
        <v>166</v>
      </c>
      <c r="D121" s="47" t="s">
        <v>133</v>
      </c>
      <c r="E121" s="102" t="s">
        <v>292</v>
      </c>
      <c r="F121" s="102" t="s">
        <v>23</v>
      </c>
      <c r="G121" s="50" t="s">
        <v>21</v>
      </c>
      <c r="H121" s="18">
        <v>2.0775244201046457</v>
      </c>
      <c r="I121" s="18">
        <v>1.2325954755533934</v>
      </c>
    </row>
    <row r="122" spans="1:9" x14ac:dyDescent="0.2">
      <c r="A122" s="99"/>
      <c r="B122" s="104" t="s">
        <v>74</v>
      </c>
      <c r="C122" s="17" t="s">
        <v>167</v>
      </c>
      <c r="D122" s="47" t="s">
        <v>133</v>
      </c>
      <c r="E122" s="102" t="s">
        <v>292</v>
      </c>
      <c r="F122" s="102" t="s">
        <v>23</v>
      </c>
      <c r="G122" s="50" t="s">
        <v>21</v>
      </c>
      <c r="H122" s="18">
        <v>2.0775244201046457</v>
      </c>
      <c r="I122" s="18">
        <v>1.2325954755533934</v>
      </c>
    </row>
    <row r="123" spans="1:9" x14ac:dyDescent="0.2">
      <c r="A123" s="99"/>
      <c r="B123" s="104" t="s">
        <v>75</v>
      </c>
      <c r="C123" s="17" t="s">
        <v>168</v>
      </c>
      <c r="D123" s="47" t="s">
        <v>133</v>
      </c>
      <c r="E123" s="102" t="s">
        <v>292</v>
      </c>
      <c r="F123" s="102" t="s">
        <v>23</v>
      </c>
      <c r="G123" s="50" t="s">
        <v>21</v>
      </c>
      <c r="H123" s="18">
        <v>1.8231336747857096</v>
      </c>
      <c r="I123" s="18">
        <v>1.2325954755533934</v>
      </c>
    </row>
    <row r="124" spans="1:9" x14ac:dyDescent="0.2">
      <c r="A124" s="99"/>
      <c r="B124" s="104" t="s">
        <v>75</v>
      </c>
      <c r="C124" s="17" t="s">
        <v>169</v>
      </c>
      <c r="D124" s="47" t="s">
        <v>133</v>
      </c>
      <c r="E124" s="102" t="s">
        <v>292</v>
      </c>
      <c r="F124" s="102" t="s">
        <v>23</v>
      </c>
      <c r="G124" s="50" t="s">
        <v>21</v>
      </c>
      <c r="H124" s="18">
        <v>1.8231336747857096</v>
      </c>
      <c r="I124" s="18">
        <v>1.2325954755533934</v>
      </c>
    </row>
    <row r="125" spans="1:9" x14ac:dyDescent="0.2">
      <c r="A125" s="99"/>
      <c r="B125" s="104" t="s">
        <v>75</v>
      </c>
      <c r="C125" s="17" t="s">
        <v>170</v>
      </c>
      <c r="D125" s="47" t="s">
        <v>133</v>
      </c>
      <c r="E125" s="102" t="s">
        <v>292</v>
      </c>
      <c r="F125" s="102" t="s">
        <v>23</v>
      </c>
      <c r="G125" s="50" t="s">
        <v>21</v>
      </c>
      <c r="H125" s="18">
        <v>1.8231336747857096</v>
      </c>
      <c r="I125" s="18">
        <v>1.2325954755533934</v>
      </c>
    </row>
    <row r="126" spans="1:9" ht="12.75" customHeight="1" x14ac:dyDescent="0.2">
      <c r="A126" s="99"/>
      <c r="B126" s="104" t="s">
        <v>75</v>
      </c>
      <c r="C126" s="17" t="s">
        <v>171</v>
      </c>
      <c r="D126" s="47" t="s">
        <v>133</v>
      </c>
      <c r="E126" s="102" t="s">
        <v>292</v>
      </c>
      <c r="F126" s="102" t="s">
        <v>23</v>
      </c>
      <c r="G126" s="50" t="s">
        <v>21</v>
      </c>
      <c r="H126" s="18">
        <v>1.8231336747857096</v>
      </c>
      <c r="I126" s="18">
        <v>1.2325954755533934</v>
      </c>
    </row>
    <row r="127" spans="1:9" x14ac:dyDescent="0.2">
      <c r="A127" s="99"/>
      <c r="B127" s="104" t="s">
        <v>75</v>
      </c>
      <c r="C127" s="17" t="s">
        <v>172</v>
      </c>
      <c r="D127" s="47" t="s">
        <v>133</v>
      </c>
      <c r="E127" s="102" t="s">
        <v>292</v>
      </c>
      <c r="F127" s="102" t="s">
        <v>23</v>
      </c>
      <c r="G127" s="50" t="s">
        <v>21</v>
      </c>
      <c r="H127" s="18">
        <v>1.8231336747857096</v>
      </c>
      <c r="I127" s="18">
        <v>1.2325954755533934</v>
      </c>
    </row>
    <row r="128" spans="1:9" ht="12.75" customHeight="1" x14ac:dyDescent="0.2">
      <c r="A128" s="99"/>
      <c r="B128" s="105" t="s">
        <v>75</v>
      </c>
      <c r="C128" s="105" t="s">
        <v>173</v>
      </c>
      <c r="D128" s="106" t="s">
        <v>133</v>
      </c>
      <c r="E128" s="102" t="s">
        <v>292</v>
      </c>
      <c r="F128" s="102" t="s">
        <v>23</v>
      </c>
      <c r="G128" s="50" t="s">
        <v>21</v>
      </c>
      <c r="H128" s="18">
        <v>1.8231336747857096</v>
      </c>
      <c r="I128" s="18">
        <v>1.2325954755533934</v>
      </c>
    </row>
    <row r="129" spans="1:9" x14ac:dyDescent="0.2">
      <c r="A129" s="99"/>
      <c r="B129" s="105" t="s">
        <v>75</v>
      </c>
      <c r="C129" s="105" t="s">
        <v>174</v>
      </c>
      <c r="D129" s="106" t="s">
        <v>133</v>
      </c>
      <c r="E129" s="102" t="s">
        <v>292</v>
      </c>
      <c r="F129" s="102" t="s">
        <v>23</v>
      </c>
      <c r="G129" s="50" t="s">
        <v>21</v>
      </c>
      <c r="H129" s="18">
        <v>1.8231336747857096</v>
      </c>
      <c r="I129" s="18">
        <v>1.2325954755533934</v>
      </c>
    </row>
    <row r="130" spans="1:9" x14ac:dyDescent="0.2">
      <c r="A130" s="99"/>
      <c r="B130" s="105" t="s">
        <v>75</v>
      </c>
      <c r="C130" s="105" t="s">
        <v>175</v>
      </c>
      <c r="D130" s="106" t="s">
        <v>133</v>
      </c>
      <c r="E130" s="102" t="s">
        <v>292</v>
      </c>
      <c r="F130" s="102" t="s">
        <v>23</v>
      </c>
      <c r="G130" s="50" t="s">
        <v>21</v>
      </c>
      <c r="H130" s="18">
        <v>1.8231336747857096</v>
      </c>
      <c r="I130" s="18">
        <v>1.2325954755533934</v>
      </c>
    </row>
    <row r="131" spans="1:9" ht="12.75" customHeight="1" x14ac:dyDescent="0.2">
      <c r="A131" s="99"/>
      <c r="B131" s="105" t="s">
        <v>75</v>
      </c>
      <c r="C131" s="105" t="s">
        <v>176</v>
      </c>
      <c r="D131" s="106" t="s">
        <v>133</v>
      </c>
      <c r="E131" s="102" t="s">
        <v>292</v>
      </c>
      <c r="F131" s="102" t="s">
        <v>23</v>
      </c>
      <c r="G131" s="50" t="s">
        <v>21</v>
      </c>
      <c r="H131" s="18">
        <v>1.8231336747857096</v>
      </c>
      <c r="I131" s="18">
        <v>1.2325954755533934</v>
      </c>
    </row>
    <row r="132" spans="1:9" x14ac:dyDescent="0.2">
      <c r="A132" s="99"/>
      <c r="B132" s="105" t="s">
        <v>76</v>
      </c>
      <c r="C132" s="105" t="s">
        <v>177</v>
      </c>
      <c r="D132" s="106" t="s">
        <v>133</v>
      </c>
      <c r="E132" s="102" t="s">
        <v>292</v>
      </c>
      <c r="F132" s="102" t="s">
        <v>23</v>
      </c>
      <c r="G132" s="50" t="s">
        <v>21</v>
      </c>
      <c r="H132" s="18">
        <v>1.8231336747857096</v>
      </c>
      <c r="I132" s="18">
        <v>1.2325954755533934</v>
      </c>
    </row>
    <row r="133" spans="1:9" x14ac:dyDescent="0.2">
      <c r="A133" s="99"/>
      <c r="B133" s="105" t="s">
        <v>76</v>
      </c>
      <c r="C133" s="107" t="s">
        <v>178</v>
      </c>
      <c r="D133" s="106" t="s">
        <v>133</v>
      </c>
      <c r="E133" s="102" t="s">
        <v>292</v>
      </c>
      <c r="F133" s="102" t="s">
        <v>23</v>
      </c>
      <c r="G133" s="50" t="s">
        <v>21</v>
      </c>
      <c r="H133" s="18">
        <v>1.8231336747857096</v>
      </c>
      <c r="I133" s="18">
        <v>1.2325954755533934</v>
      </c>
    </row>
    <row r="134" spans="1:9" x14ac:dyDescent="0.2">
      <c r="A134" s="99"/>
      <c r="B134" s="105" t="s">
        <v>76</v>
      </c>
      <c r="C134" s="107" t="s">
        <v>179</v>
      </c>
      <c r="D134" s="106" t="s">
        <v>133</v>
      </c>
      <c r="E134" s="102" t="s">
        <v>292</v>
      </c>
      <c r="F134" s="102" t="s">
        <v>23</v>
      </c>
      <c r="G134" s="50" t="s">
        <v>21</v>
      </c>
      <c r="H134" s="18">
        <v>1.8231336747857096</v>
      </c>
      <c r="I134" s="18">
        <v>1.2325954755533934</v>
      </c>
    </row>
    <row r="135" spans="1:9" x14ac:dyDescent="0.2">
      <c r="A135" s="99"/>
      <c r="B135" s="105" t="s">
        <v>76</v>
      </c>
      <c r="C135" s="107" t="s">
        <v>180</v>
      </c>
      <c r="D135" s="106" t="s">
        <v>133</v>
      </c>
      <c r="E135" s="102" t="s">
        <v>292</v>
      </c>
      <c r="F135" s="102" t="s">
        <v>23</v>
      </c>
      <c r="G135" s="50" t="s">
        <v>21</v>
      </c>
      <c r="H135" s="18">
        <v>1.8231336747857096</v>
      </c>
      <c r="I135" s="18">
        <v>1.2325954755533934</v>
      </c>
    </row>
    <row r="136" spans="1:9" x14ac:dyDescent="0.2">
      <c r="A136" s="99"/>
      <c r="B136" s="105" t="s">
        <v>76</v>
      </c>
      <c r="C136" s="105" t="s">
        <v>181</v>
      </c>
      <c r="D136" s="106" t="s">
        <v>133</v>
      </c>
      <c r="E136" s="102" t="s">
        <v>292</v>
      </c>
      <c r="F136" s="102" t="s">
        <v>23</v>
      </c>
      <c r="G136" s="50" t="s">
        <v>21</v>
      </c>
      <c r="H136" s="18">
        <v>1.8231336747857096</v>
      </c>
      <c r="I136" s="18">
        <v>1.2325954755533934</v>
      </c>
    </row>
    <row r="137" spans="1:9" x14ac:dyDescent="0.2">
      <c r="A137" s="99"/>
      <c r="B137" s="105" t="s">
        <v>77</v>
      </c>
      <c r="C137" s="107" t="s">
        <v>78</v>
      </c>
      <c r="D137" s="106" t="s">
        <v>20</v>
      </c>
      <c r="E137" s="102" t="s">
        <v>292</v>
      </c>
      <c r="F137" s="102" t="s">
        <v>23</v>
      </c>
      <c r="G137" s="50" t="s">
        <v>21</v>
      </c>
      <c r="H137" s="18">
        <v>0.60205809725481574</v>
      </c>
      <c r="I137" s="18">
        <v>0.92444660666504497</v>
      </c>
    </row>
    <row r="138" spans="1:9" x14ac:dyDescent="0.2">
      <c r="A138" s="99"/>
      <c r="B138" s="105" t="s">
        <v>79</v>
      </c>
      <c r="C138" s="107" t="s">
        <v>182</v>
      </c>
      <c r="D138" s="106" t="s">
        <v>133</v>
      </c>
      <c r="E138" s="102" t="s">
        <v>292</v>
      </c>
      <c r="F138" s="102" t="s">
        <v>23</v>
      </c>
      <c r="G138" s="50" t="s">
        <v>21</v>
      </c>
      <c r="H138" s="18">
        <v>1.8231336747857096</v>
      </c>
      <c r="I138" s="18">
        <v>1.2325954755533934</v>
      </c>
    </row>
    <row r="139" spans="1:9" x14ac:dyDescent="0.2">
      <c r="A139" s="99"/>
      <c r="B139" s="105" t="s">
        <v>80</v>
      </c>
      <c r="C139" s="105" t="s">
        <v>183</v>
      </c>
      <c r="D139" s="106" t="s">
        <v>133</v>
      </c>
      <c r="E139" s="102" t="s">
        <v>292</v>
      </c>
      <c r="F139" s="102" t="s">
        <v>23</v>
      </c>
      <c r="G139" s="50" t="s">
        <v>21</v>
      </c>
      <c r="H139" s="18">
        <v>1.8231336747857096</v>
      </c>
      <c r="I139" s="18">
        <v>1.2325954755533934</v>
      </c>
    </row>
    <row r="140" spans="1:9" x14ac:dyDescent="0.2">
      <c r="A140" s="99"/>
      <c r="B140" s="105" t="s">
        <v>80</v>
      </c>
      <c r="C140" s="105" t="s">
        <v>184</v>
      </c>
      <c r="D140" s="106" t="s">
        <v>133</v>
      </c>
      <c r="E140" s="102" t="s">
        <v>292</v>
      </c>
      <c r="F140" s="102" t="s">
        <v>23</v>
      </c>
      <c r="G140" s="50" t="s">
        <v>21</v>
      </c>
      <c r="H140" s="18">
        <v>1.8231336747857096</v>
      </c>
      <c r="I140" s="18">
        <v>1.2325954755533934</v>
      </c>
    </row>
    <row r="141" spans="1:9" x14ac:dyDescent="0.2">
      <c r="A141" s="99"/>
      <c r="B141" s="105" t="s">
        <v>81</v>
      </c>
      <c r="C141" s="105" t="s">
        <v>185</v>
      </c>
      <c r="D141" s="106" t="s">
        <v>133</v>
      </c>
      <c r="E141" s="102" t="s">
        <v>292</v>
      </c>
      <c r="F141" s="102" t="s">
        <v>23</v>
      </c>
      <c r="G141" s="50" t="s">
        <v>21</v>
      </c>
      <c r="H141" s="18">
        <v>1.8231336747857096</v>
      </c>
      <c r="I141" s="18">
        <v>1.2325954755533934</v>
      </c>
    </row>
    <row r="142" spans="1:9" x14ac:dyDescent="0.2">
      <c r="A142" s="99"/>
      <c r="B142" s="105" t="s">
        <v>82</v>
      </c>
      <c r="C142" s="105" t="s">
        <v>186</v>
      </c>
      <c r="D142" s="106" t="s">
        <v>133</v>
      </c>
      <c r="E142" s="102" t="s">
        <v>292</v>
      </c>
      <c r="F142" s="102" t="s">
        <v>23</v>
      </c>
      <c r="G142" s="50" t="s">
        <v>21</v>
      </c>
      <c r="H142" s="18">
        <v>2.2047197927641142</v>
      </c>
      <c r="I142" s="18">
        <v>1.2325954755533934</v>
      </c>
    </row>
    <row r="143" spans="1:9" ht="12.75" customHeight="1" x14ac:dyDescent="0.2">
      <c r="A143" s="99"/>
      <c r="B143" s="105" t="s">
        <v>82</v>
      </c>
      <c r="C143" s="107" t="s">
        <v>187</v>
      </c>
      <c r="D143" s="106" t="s">
        <v>133</v>
      </c>
      <c r="E143" s="102" t="s">
        <v>292</v>
      </c>
      <c r="F143" s="102" t="s">
        <v>23</v>
      </c>
      <c r="G143" s="50" t="s">
        <v>21</v>
      </c>
      <c r="H143" s="18">
        <v>2.2047197927641142</v>
      </c>
      <c r="I143" s="18">
        <v>1.2325954755533934</v>
      </c>
    </row>
    <row r="144" spans="1:9" x14ac:dyDescent="0.2">
      <c r="A144" s="99"/>
      <c r="B144" s="105" t="s">
        <v>82</v>
      </c>
      <c r="C144" s="107" t="s">
        <v>188</v>
      </c>
      <c r="D144" s="106" t="s">
        <v>133</v>
      </c>
      <c r="E144" s="102" t="s">
        <v>292</v>
      </c>
      <c r="F144" s="102" t="s">
        <v>23</v>
      </c>
      <c r="G144" s="50" t="s">
        <v>21</v>
      </c>
      <c r="H144" s="18">
        <v>2.2047197927641142</v>
      </c>
      <c r="I144" s="18">
        <v>1.2325954755533934</v>
      </c>
    </row>
    <row r="145" spans="1:9" x14ac:dyDescent="0.2">
      <c r="A145" s="99"/>
      <c r="B145" s="105" t="s">
        <v>82</v>
      </c>
      <c r="C145" s="105" t="s">
        <v>189</v>
      </c>
      <c r="D145" s="106" t="s">
        <v>20</v>
      </c>
      <c r="E145" s="102" t="s">
        <v>292</v>
      </c>
      <c r="F145" s="102" t="s">
        <v>23</v>
      </c>
      <c r="G145" s="50" t="s">
        <v>21</v>
      </c>
      <c r="H145" s="18">
        <v>0.60205809725481574</v>
      </c>
      <c r="I145" s="18">
        <v>0.92444660666504497</v>
      </c>
    </row>
    <row r="146" spans="1:9" x14ac:dyDescent="0.2">
      <c r="A146" s="99"/>
      <c r="B146" s="105" t="s">
        <v>82</v>
      </c>
      <c r="C146" s="107" t="s">
        <v>190</v>
      </c>
      <c r="D146" s="106" t="s">
        <v>20</v>
      </c>
      <c r="E146" s="102" t="s">
        <v>292</v>
      </c>
      <c r="F146" s="102" t="s">
        <v>23</v>
      </c>
      <c r="G146" s="50" t="s">
        <v>21</v>
      </c>
      <c r="H146" s="18">
        <v>0.60205809725481574</v>
      </c>
      <c r="I146" s="18">
        <v>0.92444660666504497</v>
      </c>
    </row>
    <row r="147" spans="1:9" x14ac:dyDescent="0.2">
      <c r="A147" s="99"/>
      <c r="B147" s="105" t="s">
        <v>82</v>
      </c>
      <c r="C147" s="105" t="s">
        <v>191</v>
      </c>
      <c r="D147" s="106" t="s">
        <v>20</v>
      </c>
      <c r="E147" s="102" t="s">
        <v>292</v>
      </c>
      <c r="F147" s="102" t="s">
        <v>23</v>
      </c>
      <c r="G147" s="50" t="s">
        <v>21</v>
      </c>
      <c r="H147" s="18">
        <v>0.60205809725481574</v>
      </c>
      <c r="I147" s="18">
        <v>0.92444660666504497</v>
      </c>
    </row>
    <row r="148" spans="1:9" x14ac:dyDescent="0.2">
      <c r="A148" s="99"/>
      <c r="B148" s="105" t="s">
        <v>83</v>
      </c>
      <c r="C148" s="105" t="s">
        <v>192</v>
      </c>
      <c r="D148" s="106" t="s">
        <v>20</v>
      </c>
      <c r="E148" s="102" t="s">
        <v>292</v>
      </c>
      <c r="F148" s="102" t="s">
        <v>23</v>
      </c>
      <c r="G148" s="50" t="s">
        <v>21</v>
      </c>
      <c r="H148" s="18">
        <v>6.1053778876544698</v>
      </c>
      <c r="I148" s="18">
        <v>2.3111165166626124</v>
      </c>
    </row>
    <row r="149" spans="1:9" x14ac:dyDescent="0.2">
      <c r="A149" s="99"/>
      <c r="B149" s="105" t="s">
        <v>83</v>
      </c>
      <c r="C149" s="105" t="s">
        <v>193</v>
      </c>
      <c r="D149" s="106" t="s">
        <v>133</v>
      </c>
      <c r="E149" s="102" t="s">
        <v>292</v>
      </c>
      <c r="F149" s="102" t="s">
        <v>23</v>
      </c>
      <c r="G149" s="50" t="s">
        <v>21</v>
      </c>
      <c r="H149" s="18">
        <v>3.4342750618056392</v>
      </c>
      <c r="I149" s="18">
        <v>1.3096326927754804</v>
      </c>
    </row>
    <row r="150" spans="1:9" x14ac:dyDescent="0.2">
      <c r="A150" s="99"/>
      <c r="B150" s="105" t="s">
        <v>84</v>
      </c>
      <c r="C150" s="105" t="s">
        <v>194</v>
      </c>
      <c r="D150" s="106" t="s">
        <v>20</v>
      </c>
      <c r="E150" s="102" t="s">
        <v>292</v>
      </c>
      <c r="F150" s="102" t="s">
        <v>23</v>
      </c>
      <c r="G150" s="50" t="s">
        <v>21</v>
      </c>
      <c r="H150" s="18">
        <v>0.60205809725481574</v>
      </c>
      <c r="I150" s="18">
        <v>0.92444660666504497</v>
      </c>
    </row>
    <row r="151" spans="1:9" x14ac:dyDescent="0.2">
      <c r="A151" s="99"/>
      <c r="B151" s="105" t="s">
        <v>84</v>
      </c>
      <c r="C151" s="108" t="s">
        <v>195</v>
      </c>
      <c r="D151" s="106" t="s">
        <v>20</v>
      </c>
      <c r="E151" s="102" t="s">
        <v>292</v>
      </c>
      <c r="F151" s="102" t="s">
        <v>23</v>
      </c>
      <c r="G151" s="50" t="s">
        <v>21</v>
      </c>
      <c r="H151" s="18">
        <v>0.60205809725481574</v>
      </c>
      <c r="I151" s="18">
        <v>0.92444660666504497</v>
      </c>
    </row>
    <row r="152" spans="1:9" x14ac:dyDescent="0.2">
      <c r="A152" s="99"/>
      <c r="B152" s="105" t="s">
        <v>84</v>
      </c>
      <c r="C152" s="109" t="s">
        <v>196</v>
      </c>
      <c r="D152" s="106" t="s">
        <v>20</v>
      </c>
      <c r="E152" s="102" t="s">
        <v>292</v>
      </c>
      <c r="F152" s="102" t="s">
        <v>23</v>
      </c>
      <c r="G152" s="50" t="s">
        <v>21</v>
      </c>
      <c r="H152" s="18">
        <v>0.60205809725481574</v>
      </c>
      <c r="I152" s="18">
        <v>0.92444660666504497</v>
      </c>
    </row>
    <row r="153" spans="1:9" x14ac:dyDescent="0.2">
      <c r="A153" s="99"/>
      <c r="B153" s="105" t="s">
        <v>85</v>
      </c>
      <c r="C153" s="105" t="s">
        <v>197</v>
      </c>
      <c r="D153" s="106" t="s">
        <v>66</v>
      </c>
      <c r="E153" s="102" t="s">
        <v>292</v>
      </c>
      <c r="F153" s="102" t="s">
        <v>23</v>
      </c>
      <c r="G153" s="50" t="s">
        <v>21</v>
      </c>
      <c r="H153" s="18">
        <v>6.2749717178670945</v>
      </c>
      <c r="I153" s="18">
        <v>3.8518608611043543</v>
      </c>
    </row>
    <row r="154" spans="1:9" x14ac:dyDescent="0.2">
      <c r="A154" s="99"/>
      <c r="B154" s="105" t="s">
        <v>85</v>
      </c>
      <c r="C154" s="105" t="s">
        <v>198</v>
      </c>
      <c r="D154" s="106" t="s">
        <v>66</v>
      </c>
      <c r="E154" s="102" t="s">
        <v>292</v>
      </c>
      <c r="F154" s="102" t="s">
        <v>23</v>
      </c>
      <c r="G154" s="50" t="s">
        <v>21</v>
      </c>
      <c r="H154" s="18">
        <v>6.2749717178670945</v>
      </c>
      <c r="I154" s="18">
        <v>3.8518608611043543</v>
      </c>
    </row>
    <row r="155" spans="1:9" ht="12.75" customHeight="1" x14ac:dyDescent="0.2">
      <c r="A155" s="99"/>
      <c r="B155" s="105" t="s">
        <v>85</v>
      </c>
      <c r="C155" s="105" t="s">
        <v>199</v>
      </c>
      <c r="D155" s="106" t="s">
        <v>66</v>
      </c>
      <c r="E155" s="102" t="s">
        <v>292</v>
      </c>
      <c r="F155" s="102" t="s">
        <v>23</v>
      </c>
      <c r="G155" s="50" t="s">
        <v>21</v>
      </c>
      <c r="H155" s="18">
        <v>6.2749717178670945</v>
      </c>
      <c r="I155" s="18">
        <v>3.8518608611043543</v>
      </c>
    </row>
    <row r="156" spans="1:9" x14ac:dyDescent="0.2">
      <c r="A156" s="99"/>
      <c r="B156" s="105" t="s">
        <v>88</v>
      </c>
      <c r="C156" s="105" t="s">
        <v>200</v>
      </c>
      <c r="D156" s="106" t="s">
        <v>133</v>
      </c>
      <c r="E156" s="102" t="s">
        <v>292</v>
      </c>
      <c r="F156" s="102" t="s">
        <v>23</v>
      </c>
      <c r="G156" s="50" t="s">
        <v>21</v>
      </c>
      <c r="H156" s="18">
        <v>1.8231336747857096</v>
      </c>
      <c r="I156" s="18">
        <v>1.2325954755533934</v>
      </c>
    </row>
    <row r="157" spans="1:9" x14ac:dyDescent="0.2">
      <c r="A157" s="99"/>
      <c r="B157" s="105" t="s">
        <v>88</v>
      </c>
      <c r="C157" s="107" t="s">
        <v>89</v>
      </c>
      <c r="D157" s="106" t="s">
        <v>133</v>
      </c>
      <c r="E157" s="102" t="s">
        <v>292</v>
      </c>
      <c r="F157" s="102" t="s">
        <v>23</v>
      </c>
      <c r="G157" s="50" t="s">
        <v>21</v>
      </c>
      <c r="H157" s="18">
        <v>1.8231336747857096</v>
      </c>
      <c r="I157" s="18">
        <v>1.2325954755533934</v>
      </c>
    </row>
    <row r="158" spans="1:9" x14ac:dyDescent="0.2">
      <c r="A158" s="99"/>
      <c r="B158" s="105" t="s">
        <v>91</v>
      </c>
      <c r="C158" s="105" t="s">
        <v>90</v>
      </c>
      <c r="D158" s="106" t="s">
        <v>133</v>
      </c>
      <c r="E158" s="102" t="s">
        <v>292</v>
      </c>
      <c r="F158" s="102" t="s">
        <v>23</v>
      </c>
      <c r="G158" s="50" t="s">
        <v>21</v>
      </c>
      <c r="H158" s="18">
        <v>1.8231336747857096</v>
      </c>
      <c r="I158" s="18">
        <v>1.2325954755533934</v>
      </c>
    </row>
    <row r="159" spans="1:9" x14ac:dyDescent="0.2">
      <c r="A159" s="99"/>
      <c r="B159" s="105" t="s">
        <v>93</v>
      </c>
      <c r="C159" s="105" t="s">
        <v>201</v>
      </c>
      <c r="D159" s="106" t="s">
        <v>133</v>
      </c>
      <c r="E159" s="102" t="s">
        <v>292</v>
      </c>
      <c r="F159" s="102" t="s">
        <v>23</v>
      </c>
      <c r="G159" s="50" t="s">
        <v>21</v>
      </c>
      <c r="H159" s="18">
        <v>1.8231336747857096</v>
      </c>
      <c r="I159" s="18">
        <v>1.2325954755533934</v>
      </c>
    </row>
    <row r="160" spans="1:9" x14ac:dyDescent="0.2">
      <c r="A160" s="99"/>
      <c r="B160" s="105" t="s">
        <v>93</v>
      </c>
      <c r="C160" s="107" t="s">
        <v>202</v>
      </c>
      <c r="D160" s="106" t="s">
        <v>133</v>
      </c>
      <c r="E160" s="102" t="s">
        <v>292</v>
      </c>
      <c r="F160" s="102" t="s">
        <v>23</v>
      </c>
      <c r="G160" s="50" t="s">
        <v>21</v>
      </c>
      <c r="H160" s="18">
        <v>1.8231336747857096</v>
      </c>
      <c r="I160" s="18">
        <v>1.2325954755533934</v>
      </c>
    </row>
    <row r="161" spans="1:9" x14ac:dyDescent="0.2">
      <c r="A161" s="99"/>
      <c r="B161" s="105" t="s">
        <v>93</v>
      </c>
      <c r="C161" s="105" t="s">
        <v>203</v>
      </c>
      <c r="D161" s="106" t="s">
        <v>133</v>
      </c>
      <c r="E161" s="102" t="s">
        <v>292</v>
      </c>
      <c r="F161" s="102" t="s">
        <v>23</v>
      </c>
      <c r="G161" s="50" t="s">
        <v>21</v>
      </c>
      <c r="H161" s="18">
        <v>1.8231336747857096</v>
      </c>
      <c r="I161" s="18">
        <v>1.2325954755533934</v>
      </c>
    </row>
    <row r="162" spans="1:9" x14ac:dyDescent="0.2">
      <c r="A162" s="99"/>
      <c r="B162" s="105" t="s">
        <v>93</v>
      </c>
      <c r="C162" s="107" t="s">
        <v>204</v>
      </c>
      <c r="D162" s="106" t="s">
        <v>133</v>
      </c>
      <c r="E162" s="102" t="s">
        <v>292</v>
      </c>
      <c r="F162" s="102" t="s">
        <v>23</v>
      </c>
      <c r="G162" s="50" t="s">
        <v>21</v>
      </c>
      <c r="H162" s="18">
        <v>1.8231336747857096</v>
      </c>
      <c r="I162" s="18">
        <v>1.2325954755533934</v>
      </c>
    </row>
    <row r="163" spans="1:9" x14ac:dyDescent="0.2">
      <c r="A163" s="99"/>
      <c r="B163" s="105" t="s">
        <v>93</v>
      </c>
      <c r="C163" s="105" t="s">
        <v>205</v>
      </c>
      <c r="D163" s="106" t="s">
        <v>133</v>
      </c>
      <c r="E163" s="102" t="s">
        <v>292</v>
      </c>
      <c r="F163" s="102" t="s">
        <v>23</v>
      </c>
      <c r="G163" s="50" t="s">
        <v>21</v>
      </c>
      <c r="H163" s="18">
        <v>1.8231336747857096</v>
      </c>
      <c r="I163" s="18">
        <v>1.2325954755533934</v>
      </c>
    </row>
    <row r="164" spans="1:9" x14ac:dyDescent="0.2">
      <c r="A164" s="99"/>
      <c r="B164" s="105" t="s">
        <v>93</v>
      </c>
      <c r="C164" s="105" t="s">
        <v>92</v>
      </c>
      <c r="D164" s="106" t="s">
        <v>133</v>
      </c>
      <c r="E164" s="102" t="s">
        <v>292</v>
      </c>
      <c r="F164" s="102" t="s">
        <v>23</v>
      </c>
      <c r="G164" s="50" t="s">
        <v>21</v>
      </c>
      <c r="H164" s="18">
        <v>1.8231336747857096</v>
      </c>
      <c r="I164" s="18">
        <v>1.2325954755533934</v>
      </c>
    </row>
    <row r="165" spans="1:9" x14ac:dyDescent="0.2">
      <c r="A165" s="99"/>
      <c r="B165" s="105" t="s">
        <v>93</v>
      </c>
      <c r="C165" s="105" t="s">
        <v>206</v>
      </c>
      <c r="D165" s="106" t="s">
        <v>133</v>
      </c>
      <c r="E165" s="102" t="s">
        <v>292</v>
      </c>
      <c r="F165" s="102" t="s">
        <v>23</v>
      </c>
      <c r="G165" s="50" t="s">
        <v>21</v>
      </c>
      <c r="H165" s="18">
        <v>1.8231336747857096</v>
      </c>
      <c r="I165" s="18">
        <v>1.2325954755533934</v>
      </c>
    </row>
    <row r="166" spans="1:9" x14ac:dyDescent="0.2">
      <c r="A166" s="99"/>
      <c r="B166" s="105" t="s">
        <v>93</v>
      </c>
      <c r="C166" s="105" t="s">
        <v>86</v>
      </c>
      <c r="D166" s="106" t="s">
        <v>133</v>
      </c>
      <c r="E166" s="102" t="s">
        <v>292</v>
      </c>
      <c r="F166" s="102" t="s">
        <v>23</v>
      </c>
      <c r="G166" s="50" t="s">
        <v>21</v>
      </c>
      <c r="H166" s="18">
        <v>1.8231336747857096</v>
      </c>
      <c r="I166" s="18">
        <v>1.2325954755533934</v>
      </c>
    </row>
    <row r="167" spans="1:9" x14ac:dyDescent="0.2">
      <c r="A167" s="99"/>
      <c r="B167" s="105" t="s">
        <v>93</v>
      </c>
      <c r="C167" s="105" t="s">
        <v>207</v>
      </c>
      <c r="D167" s="106" t="s">
        <v>133</v>
      </c>
      <c r="E167" s="102" t="s">
        <v>292</v>
      </c>
      <c r="F167" s="102" t="s">
        <v>23</v>
      </c>
      <c r="G167" s="50" t="s">
        <v>21</v>
      </c>
      <c r="H167" s="18">
        <v>1.8231336747857096</v>
      </c>
      <c r="I167" s="18">
        <v>1.2325954755533934</v>
      </c>
    </row>
    <row r="168" spans="1:9" x14ac:dyDescent="0.2">
      <c r="A168" s="99"/>
      <c r="B168" s="105" t="s">
        <v>93</v>
      </c>
      <c r="C168" s="107" t="s">
        <v>208</v>
      </c>
      <c r="D168" s="106" t="s">
        <v>133</v>
      </c>
      <c r="E168" s="102" t="s">
        <v>292</v>
      </c>
      <c r="F168" s="102" t="s">
        <v>23</v>
      </c>
      <c r="G168" s="50" t="s">
        <v>21</v>
      </c>
      <c r="H168" s="18">
        <v>1.8231336747857096</v>
      </c>
      <c r="I168" s="18">
        <v>1.2325954755533934</v>
      </c>
    </row>
    <row r="169" spans="1:9" x14ac:dyDescent="0.2">
      <c r="A169" s="99"/>
      <c r="B169" s="105" t="s">
        <v>93</v>
      </c>
      <c r="C169" s="105" t="s">
        <v>209</v>
      </c>
      <c r="D169" s="106" t="s">
        <v>133</v>
      </c>
      <c r="E169" s="102" t="s">
        <v>292</v>
      </c>
      <c r="F169" s="102" t="s">
        <v>23</v>
      </c>
      <c r="G169" s="50" t="s">
        <v>21</v>
      </c>
      <c r="H169" s="18">
        <v>1.8231336747857096</v>
      </c>
      <c r="I169" s="18">
        <v>1.2325954755533934</v>
      </c>
    </row>
    <row r="170" spans="1:9" x14ac:dyDescent="0.2">
      <c r="A170" s="99"/>
      <c r="B170" s="105" t="s">
        <v>94</v>
      </c>
      <c r="C170" s="105" t="s">
        <v>202</v>
      </c>
      <c r="D170" s="106" t="s">
        <v>133</v>
      </c>
      <c r="E170" s="102" t="s">
        <v>292</v>
      </c>
      <c r="F170" s="102" t="s">
        <v>23</v>
      </c>
      <c r="G170" s="50" t="s">
        <v>21</v>
      </c>
      <c r="H170" s="18">
        <v>1.8231336747857096</v>
      </c>
      <c r="I170" s="18">
        <v>1.2325954755533934</v>
      </c>
    </row>
    <row r="171" spans="1:9" x14ac:dyDescent="0.2">
      <c r="A171" s="99"/>
      <c r="B171" s="105" t="s">
        <v>94</v>
      </c>
      <c r="C171" s="105" t="s">
        <v>89</v>
      </c>
      <c r="D171" s="106" t="s">
        <v>133</v>
      </c>
      <c r="E171" s="102" t="s">
        <v>292</v>
      </c>
      <c r="F171" s="102" t="s">
        <v>23</v>
      </c>
      <c r="G171" s="50" t="s">
        <v>21</v>
      </c>
      <c r="H171" s="18">
        <v>1.8231336747857096</v>
      </c>
      <c r="I171" s="18">
        <v>1.2325954755533934</v>
      </c>
    </row>
    <row r="172" spans="1:9" x14ac:dyDescent="0.2">
      <c r="A172" s="99"/>
      <c r="B172" s="105" t="s">
        <v>95</v>
      </c>
      <c r="C172" s="105" t="s">
        <v>202</v>
      </c>
      <c r="D172" s="106" t="s">
        <v>133</v>
      </c>
      <c r="E172" s="102" t="s">
        <v>292</v>
      </c>
      <c r="F172" s="102" t="s">
        <v>23</v>
      </c>
      <c r="G172" s="50" t="s">
        <v>21</v>
      </c>
      <c r="H172" s="18">
        <v>1.8231336747857096</v>
      </c>
      <c r="I172" s="18">
        <v>1.2325954755533934</v>
      </c>
    </row>
    <row r="173" spans="1:9" x14ac:dyDescent="0.2">
      <c r="A173" s="99"/>
      <c r="B173" s="105" t="s">
        <v>95</v>
      </c>
      <c r="C173" s="105" t="s">
        <v>92</v>
      </c>
      <c r="D173" s="106" t="s">
        <v>133</v>
      </c>
      <c r="E173" s="102" t="s">
        <v>292</v>
      </c>
      <c r="F173" s="102" t="s">
        <v>23</v>
      </c>
      <c r="G173" s="50" t="s">
        <v>21</v>
      </c>
      <c r="H173" s="18">
        <v>1.8231336747857096</v>
      </c>
      <c r="I173" s="18">
        <v>1.2325954755533934</v>
      </c>
    </row>
    <row r="174" spans="1:9" x14ac:dyDescent="0.2">
      <c r="A174" s="99"/>
      <c r="B174" s="105" t="s">
        <v>95</v>
      </c>
      <c r="C174" s="107" t="s">
        <v>89</v>
      </c>
      <c r="D174" s="106" t="s">
        <v>133</v>
      </c>
      <c r="E174" s="102" t="s">
        <v>292</v>
      </c>
      <c r="F174" s="102" t="s">
        <v>23</v>
      </c>
      <c r="G174" s="50" t="s">
        <v>21</v>
      </c>
      <c r="H174" s="18">
        <v>1.8231336747857096</v>
      </c>
      <c r="I174" s="18">
        <v>1.2325954755533934</v>
      </c>
    </row>
    <row r="175" spans="1:9" x14ac:dyDescent="0.2">
      <c r="A175" s="99"/>
      <c r="B175" s="105" t="s">
        <v>96</v>
      </c>
      <c r="C175" s="107" t="s">
        <v>92</v>
      </c>
      <c r="D175" s="106" t="s">
        <v>133</v>
      </c>
      <c r="E175" s="102" t="s">
        <v>292</v>
      </c>
      <c r="F175" s="102" t="s">
        <v>23</v>
      </c>
      <c r="G175" s="50" t="s">
        <v>21</v>
      </c>
      <c r="H175" s="18">
        <v>1.8231336747857096</v>
      </c>
      <c r="I175" s="18">
        <v>1.2325954755533934</v>
      </c>
    </row>
    <row r="176" spans="1:9" x14ac:dyDescent="0.2">
      <c r="A176" s="99"/>
      <c r="B176" s="105" t="s">
        <v>96</v>
      </c>
      <c r="C176" s="107" t="s">
        <v>86</v>
      </c>
      <c r="D176" s="106" t="s">
        <v>133</v>
      </c>
      <c r="E176" s="102" t="s">
        <v>292</v>
      </c>
      <c r="F176" s="102" t="s">
        <v>23</v>
      </c>
      <c r="G176" s="50" t="s">
        <v>21</v>
      </c>
      <c r="H176" s="18">
        <v>1.8231336747857096</v>
      </c>
      <c r="I176" s="18">
        <v>1.2325954755533934</v>
      </c>
    </row>
    <row r="177" spans="1:9" x14ac:dyDescent="0.2">
      <c r="A177" s="99"/>
      <c r="B177" s="105" t="s">
        <v>96</v>
      </c>
      <c r="C177" s="105" t="s">
        <v>209</v>
      </c>
      <c r="D177" s="106" t="s">
        <v>133</v>
      </c>
      <c r="E177" s="102" t="s">
        <v>292</v>
      </c>
      <c r="F177" s="102" t="s">
        <v>23</v>
      </c>
      <c r="G177" s="50" t="s">
        <v>21</v>
      </c>
      <c r="H177" s="18">
        <v>1.8231336747857096</v>
      </c>
      <c r="I177" s="18">
        <v>1.2325954755533934</v>
      </c>
    </row>
    <row r="178" spans="1:9" x14ac:dyDescent="0.2">
      <c r="A178" s="99"/>
      <c r="B178" s="105" t="s">
        <v>97</v>
      </c>
      <c r="C178" s="107" t="s">
        <v>210</v>
      </c>
      <c r="D178" s="106" t="s">
        <v>133</v>
      </c>
      <c r="E178" s="102" t="s">
        <v>292</v>
      </c>
      <c r="F178" s="102" t="s">
        <v>23</v>
      </c>
      <c r="G178" s="50" t="s">
        <v>21</v>
      </c>
      <c r="H178" s="18">
        <v>1.8231336747857096</v>
      </c>
      <c r="I178" s="18">
        <v>1.2325954755533934</v>
      </c>
    </row>
    <row r="179" spans="1:9" x14ac:dyDescent="0.2">
      <c r="A179" s="99"/>
      <c r="B179" s="105" t="s">
        <v>98</v>
      </c>
      <c r="C179" s="107" t="s">
        <v>211</v>
      </c>
      <c r="D179" s="106" t="s">
        <v>133</v>
      </c>
      <c r="E179" s="102" t="s">
        <v>292</v>
      </c>
      <c r="F179" s="102" t="s">
        <v>23</v>
      </c>
      <c r="G179" s="50" t="s">
        <v>21</v>
      </c>
      <c r="H179" s="18">
        <v>1.8231336747857096</v>
      </c>
      <c r="I179" s="18">
        <v>1.2325954755533934</v>
      </c>
    </row>
    <row r="180" spans="1:9" x14ac:dyDescent="0.2">
      <c r="A180" s="99"/>
      <c r="B180" s="105" t="s">
        <v>98</v>
      </c>
      <c r="C180" s="105" t="s">
        <v>212</v>
      </c>
      <c r="D180" s="106" t="s">
        <v>133</v>
      </c>
      <c r="E180" s="102" t="s">
        <v>292</v>
      </c>
      <c r="F180" s="102" t="s">
        <v>23</v>
      </c>
      <c r="G180" s="50" t="s">
        <v>21</v>
      </c>
      <c r="H180" s="18">
        <v>1.8231336747857096</v>
      </c>
      <c r="I180" s="18">
        <v>1.2325954755533934</v>
      </c>
    </row>
    <row r="181" spans="1:9" x14ac:dyDescent="0.2">
      <c r="A181" s="99"/>
      <c r="B181" s="105" t="s">
        <v>98</v>
      </c>
      <c r="C181" s="105" t="s">
        <v>213</v>
      </c>
      <c r="D181" s="106" t="s">
        <v>133</v>
      </c>
      <c r="E181" s="102" t="s">
        <v>292</v>
      </c>
      <c r="F181" s="102" t="s">
        <v>23</v>
      </c>
      <c r="G181" s="50" t="s">
        <v>21</v>
      </c>
      <c r="H181" s="18">
        <v>1.8231336747857096</v>
      </c>
      <c r="I181" s="18">
        <v>1.2325954755533934</v>
      </c>
    </row>
    <row r="182" spans="1:9" x14ac:dyDescent="0.2">
      <c r="A182" s="99"/>
      <c r="B182" s="105" t="s">
        <v>98</v>
      </c>
      <c r="C182" s="105" t="s">
        <v>214</v>
      </c>
      <c r="D182" s="106" t="s">
        <v>133</v>
      </c>
      <c r="E182" s="102" t="s">
        <v>292</v>
      </c>
      <c r="F182" s="102" t="s">
        <v>23</v>
      </c>
      <c r="G182" s="50" t="s">
        <v>21</v>
      </c>
      <c r="H182" s="18">
        <v>1.8231336747857096</v>
      </c>
      <c r="I182" s="18">
        <v>1.2325954755533934</v>
      </c>
    </row>
    <row r="183" spans="1:9" x14ac:dyDescent="0.2">
      <c r="A183" s="99"/>
      <c r="B183" s="105" t="s">
        <v>98</v>
      </c>
      <c r="C183" s="105" t="s">
        <v>215</v>
      </c>
      <c r="D183" s="106" t="s">
        <v>133</v>
      </c>
      <c r="E183" s="102" t="s">
        <v>292</v>
      </c>
      <c r="F183" s="102" t="s">
        <v>23</v>
      </c>
      <c r="G183" s="50" t="s">
        <v>21</v>
      </c>
      <c r="H183" s="18">
        <v>1.8231336747857096</v>
      </c>
      <c r="I183" s="18">
        <v>1.2325954755533934</v>
      </c>
    </row>
    <row r="184" spans="1:9" x14ac:dyDescent="0.2">
      <c r="A184" s="99"/>
      <c r="B184" s="105" t="s">
        <v>98</v>
      </c>
      <c r="C184" s="105" t="s">
        <v>210</v>
      </c>
      <c r="D184" s="106" t="s">
        <v>133</v>
      </c>
      <c r="E184" s="102" t="s">
        <v>292</v>
      </c>
      <c r="F184" s="102" t="s">
        <v>23</v>
      </c>
      <c r="G184" s="50" t="s">
        <v>21</v>
      </c>
      <c r="H184" s="18">
        <v>1.8231336747857096</v>
      </c>
      <c r="I184" s="18">
        <v>1.2325954755533934</v>
      </c>
    </row>
    <row r="185" spans="1:9" x14ac:dyDescent="0.2">
      <c r="A185" s="99"/>
      <c r="B185" s="105" t="s">
        <v>98</v>
      </c>
      <c r="C185" s="107" t="s">
        <v>216</v>
      </c>
      <c r="D185" s="106" t="s">
        <v>133</v>
      </c>
      <c r="E185" s="102" t="s">
        <v>292</v>
      </c>
      <c r="F185" s="102" t="s">
        <v>23</v>
      </c>
      <c r="G185" s="50" t="s">
        <v>21</v>
      </c>
      <c r="H185" s="18">
        <v>1.8231336747857096</v>
      </c>
      <c r="I185" s="18">
        <v>1.2325954755533934</v>
      </c>
    </row>
    <row r="186" spans="1:9" x14ac:dyDescent="0.2">
      <c r="A186" s="99"/>
      <c r="B186" s="105" t="s">
        <v>98</v>
      </c>
      <c r="C186" s="105" t="s">
        <v>217</v>
      </c>
      <c r="D186" s="106" t="s">
        <v>133</v>
      </c>
      <c r="E186" s="102" t="s">
        <v>292</v>
      </c>
      <c r="F186" s="102" t="s">
        <v>23</v>
      </c>
      <c r="G186" s="50" t="s">
        <v>21</v>
      </c>
      <c r="H186" s="18">
        <v>1.8231336747857096</v>
      </c>
      <c r="I186" s="18">
        <v>1.2325954755533934</v>
      </c>
    </row>
    <row r="187" spans="1:9" x14ac:dyDescent="0.2">
      <c r="A187" s="99"/>
      <c r="B187" s="105" t="s">
        <v>99</v>
      </c>
      <c r="C187" s="107" t="s">
        <v>218</v>
      </c>
      <c r="D187" s="106" t="s">
        <v>20</v>
      </c>
      <c r="E187" s="102" t="s">
        <v>292</v>
      </c>
      <c r="F187" s="102" t="s">
        <v>23</v>
      </c>
      <c r="G187" s="50" t="s">
        <v>21</v>
      </c>
      <c r="H187" s="18">
        <v>0.4960619533719256</v>
      </c>
      <c r="I187" s="18">
        <v>0.92444660666504497</v>
      </c>
    </row>
    <row r="188" spans="1:9" x14ac:dyDescent="0.2">
      <c r="A188" s="99"/>
      <c r="B188" s="105" t="s">
        <v>99</v>
      </c>
      <c r="C188" s="105" t="s">
        <v>78</v>
      </c>
      <c r="D188" s="106" t="s">
        <v>20</v>
      </c>
      <c r="E188" s="102" t="s">
        <v>292</v>
      </c>
      <c r="F188" s="102" t="s">
        <v>23</v>
      </c>
      <c r="G188" s="50" t="s">
        <v>21</v>
      </c>
      <c r="H188" s="18">
        <v>0.4960619533719256</v>
      </c>
      <c r="I188" s="18">
        <v>0.92444660666504497</v>
      </c>
    </row>
    <row r="189" spans="1:9" x14ac:dyDescent="0.2">
      <c r="A189" s="99"/>
      <c r="B189" s="105" t="s">
        <v>99</v>
      </c>
      <c r="C189" s="105" t="s">
        <v>219</v>
      </c>
      <c r="D189" s="106" t="s">
        <v>20</v>
      </c>
      <c r="E189" s="102" t="s">
        <v>292</v>
      </c>
      <c r="F189" s="102" t="s">
        <v>23</v>
      </c>
      <c r="G189" s="50" t="s">
        <v>21</v>
      </c>
      <c r="H189" s="18">
        <v>0.4960619533719256</v>
      </c>
      <c r="I189" s="18">
        <v>0.92444660666504497</v>
      </c>
    </row>
    <row r="190" spans="1:9" x14ac:dyDescent="0.2">
      <c r="A190" s="99"/>
      <c r="B190" s="105" t="s">
        <v>99</v>
      </c>
      <c r="C190" s="105" t="s">
        <v>220</v>
      </c>
      <c r="D190" s="106" t="s">
        <v>20</v>
      </c>
      <c r="E190" s="102" t="s">
        <v>292</v>
      </c>
      <c r="F190" s="102" t="s">
        <v>23</v>
      </c>
      <c r="G190" s="50" t="s">
        <v>21</v>
      </c>
      <c r="H190" s="18">
        <v>0.4960619533719256</v>
      </c>
      <c r="I190" s="18">
        <v>0.92444660666504497</v>
      </c>
    </row>
    <row r="191" spans="1:9" x14ac:dyDescent="0.2">
      <c r="A191" s="99"/>
      <c r="B191" s="105" t="s">
        <v>99</v>
      </c>
      <c r="C191" s="105" t="s">
        <v>221</v>
      </c>
      <c r="D191" s="106" t="s">
        <v>20</v>
      </c>
      <c r="E191" s="102" t="s">
        <v>292</v>
      </c>
      <c r="F191" s="102" t="s">
        <v>23</v>
      </c>
      <c r="G191" s="50" t="s">
        <v>21</v>
      </c>
      <c r="H191" s="18">
        <v>0.4960619533719256</v>
      </c>
      <c r="I191" s="18">
        <v>0.92444660666504497</v>
      </c>
    </row>
    <row r="192" spans="1:9" x14ac:dyDescent="0.2">
      <c r="A192" s="99"/>
      <c r="B192" s="105" t="s">
        <v>99</v>
      </c>
      <c r="C192" s="107" t="s">
        <v>222</v>
      </c>
      <c r="D192" s="106" t="s">
        <v>20</v>
      </c>
      <c r="E192" s="102" t="s">
        <v>292</v>
      </c>
      <c r="F192" s="102" t="s">
        <v>23</v>
      </c>
      <c r="G192" s="50" t="s">
        <v>21</v>
      </c>
      <c r="H192" s="18">
        <v>0.4960619533719256</v>
      </c>
      <c r="I192" s="18">
        <v>0.92444660666504497</v>
      </c>
    </row>
    <row r="193" spans="1:9" x14ac:dyDescent="0.2">
      <c r="A193" s="99"/>
      <c r="B193" s="105" t="s">
        <v>99</v>
      </c>
      <c r="C193" s="105" t="s">
        <v>223</v>
      </c>
      <c r="D193" s="106" t="s">
        <v>20</v>
      </c>
      <c r="E193" s="102" t="s">
        <v>292</v>
      </c>
      <c r="F193" s="102" t="s">
        <v>23</v>
      </c>
      <c r="G193" s="50" t="s">
        <v>21</v>
      </c>
      <c r="H193" s="18">
        <v>0.4960619533719256</v>
      </c>
      <c r="I193" s="18">
        <v>0.92444660666504497</v>
      </c>
    </row>
    <row r="194" spans="1:9" x14ac:dyDescent="0.2">
      <c r="A194" s="99"/>
      <c r="B194" s="105" t="s">
        <v>99</v>
      </c>
      <c r="C194" s="107" t="s">
        <v>224</v>
      </c>
      <c r="D194" s="106" t="s">
        <v>20</v>
      </c>
      <c r="E194" s="102" t="s">
        <v>292</v>
      </c>
      <c r="F194" s="102" t="s">
        <v>23</v>
      </c>
      <c r="G194" s="50" t="s">
        <v>21</v>
      </c>
      <c r="H194" s="18">
        <v>0.4960619533719256</v>
      </c>
      <c r="I194" s="18">
        <v>0.92444660666504497</v>
      </c>
    </row>
    <row r="195" spans="1:9" x14ac:dyDescent="0.2">
      <c r="A195" s="99"/>
      <c r="B195" s="105" t="s">
        <v>99</v>
      </c>
      <c r="C195" s="107" t="s">
        <v>225</v>
      </c>
      <c r="D195" s="106" t="s">
        <v>20</v>
      </c>
      <c r="E195" s="102" t="s">
        <v>292</v>
      </c>
      <c r="F195" s="102" t="s">
        <v>23</v>
      </c>
      <c r="G195" s="50" t="s">
        <v>21</v>
      </c>
      <c r="H195" s="18">
        <v>0.4960619533719256</v>
      </c>
      <c r="I195" s="18">
        <v>0.92444660666504497</v>
      </c>
    </row>
    <row r="196" spans="1:9" x14ac:dyDescent="0.2">
      <c r="A196" s="99"/>
      <c r="B196" s="105" t="s">
        <v>99</v>
      </c>
      <c r="C196" s="105" t="s">
        <v>226</v>
      </c>
      <c r="D196" s="106" t="s">
        <v>20</v>
      </c>
      <c r="E196" s="102" t="s">
        <v>292</v>
      </c>
      <c r="F196" s="102" t="s">
        <v>23</v>
      </c>
      <c r="G196" s="50" t="s">
        <v>21</v>
      </c>
      <c r="H196" s="18">
        <v>0.4960619533719256</v>
      </c>
      <c r="I196" s="18">
        <v>0.92444660666504497</v>
      </c>
    </row>
    <row r="197" spans="1:9" x14ac:dyDescent="0.2">
      <c r="A197" s="99"/>
      <c r="B197" s="105" t="s">
        <v>99</v>
      </c>
      <c r="C197" s="107" t="s">
        <v>227</v>
      </c>
      <c r="D197" s="106" t="s">
        <v>20</v>
      </c>
      <c r="E197" s="102" t="s">
        <v>292</v>
      </c>
      <c r="F197" s="102" t="s">
        <v>23</v>
      </c>
      <c r="G197" s="50" t="s">
        <v>21</v>
      </c>
      <c r="H197" s="18">
        <v>0.4960619533719256</v>
      </c>
      <c r="I197" s="18">
        <v>0.92444660666504497</v>
      </c>
    </row>
    <row r="198" spans="1:9" x14ac:dyDescent="0.2">
      <c r="A198" s="99"/>
      <c r="B198" s="105" t="s">
        <v>100</v>
      </c>
      <c r="C198" s="107" t="s">
        <v>87</v>
      </c>
      <c r="D198" s="106" t="s">
        <v>133</v>
      </c>
      <c r="E198" s="102" t="s">
        <v>292</v>
      </c>
      <c r="F198" s="102" t="s">
        <v>23</v>
      </c>
      <c r="G198" s="50" t="s">
        <v>21</v>
      </c>
      <c r="H198" s="18">
        <v>1.8231336747857096</v>
      </c>
      <c r="I198" s="18">
        <v>1.2325954755533934</v>
      </c>
    </row>
    <row r="199" spans="1:9" x14ac:dyDescent="0.2">
      <c r="A199" s="99"/>
      <c r="B199" s="105" t="s">
        <v>100</v>
      </c>
      <c r="C199" s="105" t="s">
        <v>208</v>
      </c>
      <c r="D199" s="106" t="s">
        <v>133</v>
      </c>
      <c r="E199" s="102" t="s">
        <v>292</v>
      </c>
      <c r="F199" s="102" t="s">
        <v>23</v>
      </c>
      <c r="G199" s="50" t="s">
        <v>21</v>
      </c>
      <c r="H199" s="18">
        <v>1.8231336747857096</v>
      </c>
      <c r="I199" s="18">
        <v>1.2325954755533934</v>
      </c>
    </row>
    <row r="200" spans="1:9" x14ac:dyDescent="0.2">
      <c r="A200" s="99"/>
      <c r="B200" s="105" t="s">
        <v>100</v>
      </c>
      <c r="C200" s="107" t="s">
        <v>209</v>
      </c>
      <c r="D200" s="106" t="s">
        <v>133</v>
      </c>
      <c r="E200" s="102" t="s">
        <v>292</v>
      </c>
      <c r="F200" s="102" t="s">
        <v>23</v>
      </c>
      <c r="G200" s="50" t="s">
        <v>21</v>
      </c>
      <c r="H200" s="18">
        <v>1.8231336747857096</v>
      </c>
      <c r="I200" s="18">
        <v>1.2325954755533934</v>
      </c>
    </row>
    <row r="201" spans="1:9" x14ac:dyDescent="0.2">
      <c r="A201" s="99"/>
      <c r="B201" s="105" t="s">
        <v>101</v>
      </c>
      <c r="C201" s="105" t="s">
        <v>86</v>
      </c>
      <c r="D201" s="106" t="s">
        <v>66</v>
      </c>
      <c r="E201" s="102" t="s">
        <v>292</v>
      </c>
      <c r="F201" s="102" t="s">
        <v>23</v>
      </c>
      <c r="G201" s="50" t="s">
        <v>21</v>
      </c>
      <c r="H201" s="18">
        <v>6.359768632973406</v>
      </c>
      <c r="I201" s="18">
        <v>3.8518608611043543</v>
      </c>
    </row>
    <row r="202" spans="1:9" x14ac:dyDescent="0.2">
      <c r="A202" s="99"/>
      <c r="B202" s="105" t="s">
        <v>102</v>
      </c>
      <c r="C202" s="107" t="s">
        <v>103</v>
      </c>
      <c r="D202" s="106" t="s">
        <v>66</v>
      </c>
      <c r="E202" s="102" t="s">
        <v>292</v>
      </c>
      <c r="F202" s="102" t="s">
        <v>23</v>
      </c>
      <c r="G202" s="50" t="s">
        <v>21</v>
      </c>
      <c r="H202" s="18">
        <v>6.359768632973406</v>
      </c>
      <c r="I202" s="18">
        <v>3.8518608611043543</v>
      </c>
    </row>
    <row r="203" spans="1:9" x14ac:dyDescent="0.2">
      <c r="A203" s="99"/>
      <c r="B203" s="105" t="s">
        <v>104</v>
      </c>
      <c r="C203" s="105" t="s">
        <v>228</v>
      </c>
      <c r="D203" s="106" t="s">
        <v>20</v>
      </c>
      <c r="E203" s="102" t="s">
        <v>292</v>
      </c>
      <c r="F203" s="102" t="s">
        <v>23</v>
      </c>
      <c r="G203" s="50" t="s">
        <v>21</v>
      </c>
      <c r="H203" s="18">
        <v>0.4960619533719256</v>
      </c>
      <c r="I203" s="18">
        <v>0.92444660666504497</v>
      </c>
    </row>
    <row r="204" spans="1:9" x14ac:dyDescent="0.2">
      <c r="A204" s="99"/>
      <c r="B204" s="105" t="s">
        <v>104</v>
      </c>
      <c r="C204" s="107" t="s">
        <v>229</v>
      </c>
      <c r="D204" s="106" t="s">
        <v>20</v>
      </c>
      <c r="E204" s="102" t="s">
        <v>292</v>
      </c>
      <c r="F204" s="102" t="s">
        <v>23</v>
      </c>
      <c r="G204" s="50" t="s">
        <v>21</v>
      </c>
      <c r="H204" s="18">
        <v>0.4960619533719256</v>
      </c>
      <c r="I204" s="18">
        <v>0.92444660666504497</v>
      </c>
    </row>
    <row r="205" spans="1:9" x14ac:dyDescent="0.2">
      <c r="A205" s="99"/>
      <c r="B205" s="105" t="s">
        <v>104</v>
      </c>
      <c r="C205" s="105" t="s">
        <v>230</v>
      </c>
      <c r="D205" s="106" t="s">
        <v>20</v>
      </c>
      <c r="E205" s="102" t="s">
        <v>292</v>
      </c>
      <c r="F205" s="102" t="s">
        <v>23</v>
      </c>
      <c r="G205" s="50" t="s">
        <v>21</v>
      </c>
      <c r="H205" s="18">
        <v>0.4960619533719256</v>
      </c>
      <c r="I205" s="18">
        <v>0.92444660666504497</v>
      </c>
    </row>
    <row r="206" spans="1:9" x14ac:dyDescent="0.2">
      <c r="A206" s="99"/>
      <c r="B206" s="105" t="s">
        <v>104</v>
      </c>
      <c r="C206" s="105" t="s">
        <v>231</v>
      </c>
      <c r="D206" s="106" t="s">
        <v>20</v>
      </c>
      <c r="E206" s="102" t="s">
        <v>292</v>
      </c>
      <c r="F206" s="102" t="s">
        <v>23</v>
      </c>
      <c r="G206" s="50" t="s">
        <v>21</v>
      </c>
      <c r="H206" s="18">
        <v>0.4960619533719256</v>
      </c>
      <c r="I206" s="18">
        <v>0.92444660666504497</v>
      </c>
    </row>
    <row r="207" spans="1:9" x14ac:dyDescent="0.2">
      <c r="A207" s="99"/>
      <c r="B207" s="105" t="s">
        <v>104</v>
      </c>
      <c r="C207" s="105" t="s">
        <v>232</v>
      </c>
      <c r="D207" s="106" t="s">
        <v>20</v>
      </c>
      <c r="E207" s="102" t="s">
        <v>292</v>
      </c>
      <c r="F207" s="102" t="s">
        <v>23</v>
      </c>
      <c r="G207" s="50" t="s">
        <v>21</v>
      </c>
      <c r="H207" s="18">
        <v>0.4960619533719256</v>
      </c>
      <c r="I207" s="18">
        <v>0.92444660666504497</v>
      </c>
    </row>
    <row r="208" spans="1:9" x14ac:dyDescent="0.2">
      <c r="A208" s="99"/>
      <c r="B208" s="105" t="s">
        <v>105</v>
      </c>
      <c r="C208" s="105" t="s">
        <v>233</v>
      </c>
      <c r="D208" s="106" t="s">
        <v>133</v>
      </c>
      <c r="E208" s="102" t="s">
        <v>292</v>
      </c>
      <c r="F208" s="102" t="s">
        <v>23</v>
      </c>
      <c r="G208" s="50" t="s">
        <v>21</v>
      </c>
      <c r="H208" s="18">
        <v>6.7837532085049661</v>
      </c>
      <c r="I208" s="18">
        <v>1.3866699099975675</v>
      </c>
    </row>
    <row r="209" spans="1:9" x14ac:dyDescent="0.2">
      <c r="A209" s="99"/>
      <c r="B209" s="105" t="s">
        <v>105</v>
      </c>
      <c r="C209" s="105" t="s">
        <v>234</v>
      </c>
      <c r="D209" s="106" t="s">
        <v>20</v>
      </c>
      <c r="E209" s="102" t="s">
        <v>292</v>
      </c>
      <c r="F209" s="102" t="s">
        <v>23</v>
      </c>
      <c r="G209" s="50" t="s">
        <v>21</v>
      </c>
      <c r="H209" s="18">
        <v>0.60205809725481574</v>
      </c>
      <c r="I209" s="18">
        <v>0.92444660666504497</v>
      </c>
    </row>
    <row r="210" spans="1:9" x14ac:dyDescent="0.2">
      <c r="A210" s="99"/>
      <c r="B210" s="105" t="s">
        <v>105</v>
      </c>
      <c r="C210" s="107" t="s">
        <v>235</v>
      </c>
      <c r="D210" s="106" t="s">
        <v>133</v>
      </c>
      <c r="E210" s="102" t="s">
        <v>292</v>
      </c>
      <c r="F210" s="102" t="s">
        <v>23</v>
      </c>
      <c r="G210" s="50" t="s">
        <v>21</v>
      </c>
      <c r="H210" s="18">
        <v>2.0775244201046457</v>
      </c>
      <c r="I210" s="18">
        <v>1.2325954755533934</v>
      </c>
    </row>
    <row r="211" spans="1:9" x14ac:dyDescent="0.2">
      <c r="A211" s="99"/>
      <c r="B211" s="105" t="s">
        <v>105</v>
      </c>
      <c r="C211" s="107" t="s">
        <v>236</v>
      </c>
      <c r="D211" s="106" t="s">
        <v>20</v>
      </c>
      <c r="E211" s="102" t="s">
        <v>292</v>
      </c>
      <c r="F211" s="102" t="s">
        <v>23</v>
      </c>
      <c r="G211" s="50" t="s">
        <v>21</v>
      </c>
      <c r="H211" s="18">
        <v>0.60205809725481574</v>
      </c>
      <c r="I211" s="18">
        <v>0.92444660666504497</v>
      </c>
    </row>
    <row r="212" spans="1:9" x14ac:dyDescent="0.2">
      <c r="A212" s="99"/>
      <c r="B212" s="105" t="s">
        <v>105</v>
      </c>
      <c r="C212" s="105" t="s">
        <v>237</v>
      </c>
      <c r="D212" s="106" t="s">
        <v>20</v>
      </c>
      <c r="E212" s="102" t="s">
        <v>292</v>
      </c>
      <c r="F212" s="102" t="s">
        <v>23</v>
      </c>
      <c r="G212" s="50" t="s">
        <v>21</v>
      </c>
      <c r="H212" s="18">
        <v>0.60205809725481574</v>
      </c>
      <c r="I212" s="18">
        <v>0.92444660666504497</v>
      </c>
    </row>
    <row r="213" spans="1:9" x14ac:dyDescent="0.2">
      <c r="A213" s="99"/>
      <c r="B213" s="105" t="s">
        <v>105</v>
      </c>
      <c r="C213" s="105" t="s">
        <v>238</v>
      </c>
      <c r="D213" s="106" t="s">
        <v>20</v>
      </c>
      <c r="E213" s="102" t="s">
        <v>292</v>
      </c>
      <c r="F213" s="102" t="s">
        <v>23</v>
      </c>
      <c r="G213" s="50" t="s">
        <v>21</v>
      </c>
      <c r="H213" s="18">
        <v>0.60205809725481574</v>
      </c>
      <c r="I213" s="18">
        <v>0.92444660666504497</v>
      </c>
    </row>
    <row r="214" spans="1:9" x14ac:dyDescent="0.2">
      <c r="A214" s="99"/>
      <c r="B214" s="105" t="s">
        <v>106</v>
      </c>
      <c r="C214" s="107" t="s">
        <v>107</v>
      </c>
      <c r="D214" s="106" t="s">
        <v>133</v>
      </c>
      <c r="E214" s="102" t="s">
        <v>292</v>
      </c>
      <c r="F214" s="102" t="s">
        <v>23</v>
      </c>
      <c r="G214" s="50" t="s">
        <v>21</v>
      </c>
      <c r="H214" s="18">
        <v>2.2047197927641142</v>
      </c>
      <c r="I214" s="18">
        <v>1.2325954755533934</v>
      </c>
    </row>
    <row r="215" spans="1:9" x14ac:dyDescent="0.2">
      <c r="A215" s="99"/>
      <c r="B215" s="105" t="s">
        <v>108</v>
      </c>
      <c r="C215" s="105" t="s">
        <v>239</v>
      </c>
      <c r="D215" s="106" t="s">
        <v>133</v>
      </c>
      <c r="E215" s="102" t="s">
        <v>292</v>
      </c>
      <c r="F215" s="102" t="s">
        <v>23</v>
      </c>
      <c r="G215" s="50" t="s">
        <v>21</v>
      </c>
      <c r="H215" s="18">
        <v>1.8231336747857096</v>
      </c>
      <c r="I215" s="18">
        <v>1.2325954755533934</v>
      </c>
    </row>
    <row r="216" spans="1:9" x14ac:dyDescent="0.2">
      <c r="A216" s="99"/>
      <c r="B216" s="105" t="s">
        <v>108</v>
      </c>
      <c r="C216" s="105" t="s">
        <v>240</v>
      </c>
      <c r="D216" s="106" t="s">
        <v>133</v>
      </c>
      <c r="E216" s="102" t="s">
        <v>292</v>
      </c>
      <c r="F216" s="102" t="s">
        <v>23</v>
      </c>
      <c r="G216" s="50" t="s">
        <v>21</v>
      </c>
      <c r="H216" s="18">
        <v>1.8231336747857096</v>
      </c>
      <c r="I216" s="18">
        <v>1.2325954755533934</v>
      </c>
    </row>
    <row r="217" spans="1:9" x14ac:dyDescent="0.2">
      <c r="A217" s="99"/>
      <c r="B217" s="105" t="s">
        <v>108</v>
      </c>
      <c r="C217" s="105" t="s">
        <v>241</v>
      </c>
      <c r="D217" s="106" t="s">
        <v>133</v>
      </c>
      <c r="E217" s="102" t="s">
        <v>292</v>
      </c>
      <c r="F217" s="102" t="s">
        <v>23</v>
      </c>
      <c r="G217" s="50" t="s">
        <v>21</v>
      </c>
      <c r="H217" s="18">
        <v>1.8231336747857096</v>
      </c>
      <c r="I217" s="18">
        <v>1.2325954755533934</v>
      </c>
    </row>
    <row r="218" spans="1:9" x14ac:dyDescent="0.2">
      <c r="A218" s="99"/>
      <c r="B218" s="105" t="s">
        <v>109</v>
      </c>
      <c r="C218" s="105" t="s">
        <v>242</v>
      </c>
      <c r="D218" s="106" t="s">
        <v>133</v>
      </c>
      <c r="E218" s="102" t="s">
        <v>292</v>
      </c>
      <c r="F218" s="102" t="s">
        <v>23</v>
      </c>
      <c r="G218" s="50" t="s">
        <v>21</v>
      </c>
      <c r="H218" s="18">
        <v>2.0775244201046457</v>
      </c>
      <c r="I218" s="18">
        <v>1.2325954755533934</v>
      </c>
    </row>
    <row r="219" spans="1:9" x14ac:dyDescent="0.2">
      <c r="A219" s="99"/>
      <c r="B219" s="105" t="s">
        <v>109</v>
      </c>
      <c r="C219" s="105" t="s">
        <v>243</v>
      </c>
      <c r="D219" s="106" t="s">
        <v>133</v>
      </c>
      <c r="E219" s="102" t="s">
        <v>292</v>
      </c>
      <c r="F219" s="102" t="s">
        <v>23</v>
      </c>
      <c r="G219" s="50" t="s">
        <v>21</v>
      </c>
      <c r="H219" s="18">
        <v>2.0775244201046457</v>
      </c>
      <c r="I219" s="18">
        <v>1.2325954755533934</v>
      </c>
    </row>
    <row r="220" spans="1:9" x14ac:dyDescent="0.2">
      <c r="A220" s="99"/>
      <c r="B220" s="105" t="s">
        <v>109</v>
      </c>
      <c r="C220" s="105" t="s">
        <v>244</v>
      </c>
      <c r="D220" s="106" t="s">
        <v>133</v>
      </c>
      <c r="E220" s="102" t="s">
        <v>292</v>
      </c>
      <c r="F220" s="102" t="s">
        <v>23</v>
      </c>
      <c r="G220" s="50" t="s">
        <v>21</v>
      </c>
      <c r="H220" s="18">
        <v>2.0775244201046457</v>
      </c>
      <c r="I220" s="18">
        <v>1.2325954755533934</v>
      </c>
    </row>
    <row r="221" spans="1:9" x14ac:dyDescent="0.2">
      <c r="A221" s="99"/>
      <c r="B221" s="105" t="s">
        <v>109</v>
      </c>
      <c r="C221" s="105" t="s">
        <v>245</v>
      </c>
      <c r="D221" s="106" t="s">
        <v>133</v>
      </c>
      <c r="E221" s="102" t="s">
        <v>292</v>
      </c>
      <c r="F221" s="102" t="s">
        <v>23</v>
      </c>
      <c r="G221" s="50" t="s">
        <v>21</v>
      </c>
      <c r="H221" s="18">
        <v>1.8231336747857096</v>
      </c>
      <c r="I221" s="18">
        <v>1.2325954755533934</v>
      </c>
    </row>
    <row r="222" spans="1:9" x14ac:dyDescent="0.2">
      <c r="A222" s="99"/>
      <c r="B222" s="105" t="s">
        <v>109</v>
      </c>
      <c r="C222" s="105" t="s">
        <v>246</v>
      </c>
      <c r="D222" s="106" t="s">
        <v>133</v>
      </c>
      <c r="E222" s="102" t="s">
        <v>292</v>
      </c>
      <c r="F222" s="102" t="s">
        <v>23</v>
      </c>
      <c r="G222" s="50" t="s">
        <v>21</v>
      </c>
      <c r="H222" s="18">
        <v>2.0775244201046457</v>
      </c>
      <c r="I222" s="18">
        <v>1.2325954755533934</v>
      </c>
    </row>
    <row r="223" spans="1:9" x14ac:dyDescent="0.2">
      <c r="A223" s="99"/>
      <c r="B223" s="105" t="s">
        <v>109</v>
      </c>
      <c r="C223" s="107" t="s">
        <v>247</v>
      </c>
      <c r="D223" s="106" t="s">
        <v>133</v>
      </c>
      <c r="E223" s="102" t="s">
        <v>292</v>
      </c>
      <c r="F223" s="102" t="s">
        <v>23</v>
      </c>
      <c r="G223" s="50" t="s">
        <v>21</v>
      </c>
      <c r="H223" s="18">
        <v>2.0775244201046457</v>
      </c>
      <c r="I223" s="18">
        <v>1.2325954755533934</v>
      </c>
    </row>
    <row r="224" spans="1:9" x14ac:dyDescent="0.2">
      <c r="A224" s="99"/>
      <c r="B224" s="105" t="s">
        <v>110</v>
      </c>
      <c r="C224" s="107" t="s">
        <v>291</v>
      </c>
      <c r="D224" s="106" t="s">
        <v>133</v>
      </c>
      <c r="E224" s="102" t="s">
        <v>292</v>
      </c>
      <c r="F224" s="102" t="s">
        <v>23</v>
      </c>
      <c r="G224" s="50" t="s">
        <v>21</v>
      </c>
      <c r="H224" s="18">
        <v>55.753971682400184</v>
      </c>
      <c r="I224" s="18">
        <v>730.89059839455126</v>
      </c>
    </row>
    <row r="225" spans="1:9" x14ac:dyDescent="0.2">
      <c r="A225" s="99"/>
      <c r="B225" s="105" t="s">
        <v>110</v>
      </c>
      <c r="C225" s="107" t="s">
        <v>290</v>
      </c>
      <c r="D225" s="106" t="s">
        <v>133</v>
      </c>
      <c r="E225" s="102" t="s">
        <v>292</v>
      </c>
      <c r="F225" s="102" t="s">
        <v>23</v>
      </c>
      <c r="G225" s="50" t="s">
        <v>21</v>
      </c>
      <c r="H225" s="18">
        <v>43.564415135867833</v>
      </c>
      <c r="I225" s="18">
        <v>52.000121624908779</v>
      </c>
    </row>
    <row r="226" spans="1:9" x14ac:dyDescent="0.2">
      <c r="A226" s="99"/>
      <c r="B226" s="105" t="s">
        <v>111</v>
      </c>
      <c r="C226" s="107" t="s">
        <v>289</v>
      </c>
      <c r="D226" s="106" t="s">
        <v>19</v>
      </c>
      <c r="E226" s="102" t="s">
        <v>292</v>
      </c>
      <c r="F226" s="102" t="s">
        <v>23</v>
      </c>
      <c r="G226" s="50" t="s">
        <v>21</v>
      </c>
      <c r="H226" s="18">
        <v>530.40470398998207</v>
      </c>
      <c r="I226" s="18">
        <v>37.555643395767454</v>
      </c>
    </row>
    <row r="227" spans="1:9" x14ac:dyDescent="0.2">
      <c r="A227" s="99"/>
      <c r="B227" s="105"/>
      <c r="C227" s="107" t="s">
        <v>307</v>
      </c>
      <c r="D227" s="106" t="s">
        <v>19</v>
      </c>
      <c r="E227" s="102" t="s">
        <v>292</v>
      </c>
      <c r="F227" s="102" t="s">
        <v>23</v>
      </c>
      <c r="G227" s="50" t="s">
        <v>315</v>
      </c>
      <c r="H227" s="18">
        <v>1750</v>
      </c>
      <c r="I227" s="18">
        <v>0</v>
      </c>
    </row>
    <row r="228" spans="1:9" ht="25.5" x14ac:dyDescent="0.2">
      <c r="A228" s="99"/>
      <c r="B228" s="17"/>
      <c r="C228" s="17" t="s">
        <v>308</v>
      </c>
      <c r="D228" s="106" t="s">
        <v>19</v>
      </c>
      <c r="E228" s="102" t="s">
        <v>292</v>
      </c>
      <c r="F228" s="102" t="s">
        <v>23</v>
      </c>
      <c r="G228" s="50" t="s">
        <v>311</v>
      </c>
      <c r="H228" s="18">
        <v>208</v>
      </c>
      <c r="I228" s="18">
        <v>0</v>
      </c>
    </row>
    <row r="229" spans="1:9" ht="25.5" x14ac:dyDescent="0.2">
      <c r="A229" s="99"/>
      <c r="B229" s="17" t="s">
        <v>248</v>
      </c>
      <c r="C229" s="17" t="s">
        <v>249</v>
      </c>
      <c r="D229" s="46" t="s">
        <v>19</v>
      </c>
      <c r="E229" s="102" t="s">
        <v>292</v>
      </c>
      <c r="F229" s="102" t="s">
        <v>23</v>
      </c>
      <c r="G229" s="50" t="s">
        <v>317</v>
      </c>
      <c r="H229" s="18">
        <v>1023</v>
      </c>
      <c r="I229" s="18">
        <v>0</v>
      </c>
    </row>
    <row r="230" spans="1:9" ht="25.5" x14ac:dyDescent="0.2">
      <c r="A230" s="16"/>
      <c r="B230" s="17" t="s">
        <v>250</v>
      </c>
      <c r="C230" s="17" t="s">
        <v>251</v>
      </c>
      <c r="D230" s="46" t="s">
        <v>19</v>
      </c>
      <c r="E230" s="102" t="s">
        <v>292</v>
      </c>
      <c r="F230" s="102" t="s">
        <v>23</v>
      </c>
      <c r="G230" s="50" t="s">
        <v>306</v>
      </c>
      <c r="H230" s="18">
        <v>1090</v>
      </c>
      <c r="I230" s="18">
        <v>0</v>
      </c>
    </row>
    <row r="231" spans="1:9" x14ac:dyDescent="0.2">
      <c r="A231" s="99"/>
      <c r="B231" s="17" t="s">
        <v>252</v>
      </c>
      <c r="C231" s="17" t="s">
        <v>253</v>
      </c>
      <c r="D231" s="46" t="s">
        <v>19</v>
      </c>
      <c r="E231" s="102" t="s">
        <v>292</v>
      </c>
      <c r="F231" s="102" t="s">
        <v>23</v>
      </c>
      <c r="G231" s="50"/>
      <c r="H231" s="18">
        <v>0</v>
      </c>
      <c r="I231" s="18">
        <v>0</v>
      </c>
    </row>
    <row r="232" spans="1:9" ht="12.75" customHeight="1" x14ac:dyDescent="0.2">
      <c r="A232" s="16"/>
      <c r="B232" s="17" t="s">
        <v>293</v>
      </c>
      <c r="C232" s="17" t="s">
        <v>254</v>
      </c>
      <c r="D232" s="46" t="s">
        <v>35</v>
      </c>
      <c r="E232" s="102" t="s">
        <v>292</v>
      </c>
      <c r="F232" s="102" t="s">
        <v>23</v>
      </c>
      <c r="G232" s="50" t="s">
        <v>21</v>
      </c>
      <c r="H232" s="18">
        <v>155.60233922008268</v>
      </c>
      <c r="I232" s="18">
        <v>47.732483492296403</v>
      </c>
    </row>
    <row r="233" spans="1:9" ht="25.5" x14ac:dyDescent="0.2">
      <c r="A233" s="99"/>
      <c r="B233" s="17" t="s">
        <v>293</v>
      </c>
      <c r="C233" s="17" t="s">
        <v>302</v>
      </c>
      <c r="D233" s="46" t="s">
        <v>35</v>
      </c>
      <c r="E233" s="102" t="s">
        <v>292</v>
      </c>
      <c r="F233" s="102" t="s">
        <v>23</v>
      </c>
      <c r="G233" s="50" t="s">
        <v>21</v>
      </c>
      <c r="H233" s="18">
        <v>199.80273121924785</v>
      </c>
      <c r="I233" s="18">
        <v>47.732483492296403</v>
      </c>
    </row>
    <row r="234" spans="1:9" x14ac:dyDescent="0.2">
      <c r="A234" s="16"/>
      <c r="B234" s="17" t="s">
        <v>293</v>
      </c>
      <c r="C234" s="17" t="s">
        <v>255</v>
      </c>
      <c r="D234" s="46" t="s">
        <v>35</v>
      </c>
      <c r="E234" s="102" t="s">
        <v>292</v>
      </c>
      <c r="F234" s="46" t="s">
        <v>23</v>
      </c>
      <c r="G234" s="50" t="s">
        <v>21</v>
      </c>
      <c r="H234" s="18">
        <v>194.50292402510334</v>
      </c>
      <c r="I234" s="18">
        <v>47.732483492296403</v>
      </c>
    </row>
    <row r="235" spans="1:9" x14ac:dyDescent="0.2">
      <c r="A235" s="99"/>
      <c r="B235" s="17" t="s">
        <v>293</v>
      </c>
      <c r="C235" s="17" t="s">
        <v>256</v>
      </c>
      <c r="D235" s="46" t="s">
        <v>35</v>
      </c>
      <c r="E235" s="102" t="s">
        <v>292</v>
      </c>
      <c r="F235" s="46" t="s">
        <v>23</v>
      </c>
      <c r="G235" s="50" t="s">
        <v>21</v>
      </c>
      <c r="H235" s="18">
        <v>233.40350883012403</v>
      </c>
      <c r="I235" s="18">
        <v>47.732483492296403</v>
      </c>
    </row>
    <row r="236" spans="1:9" ht="25.5" x14ac:dyDescent="0.2">
      <c r="A236" s="99"/>
      <c r="B236" s="17"/>
      <c r="C236" s="17" t="s">
        <v>309</v>
      </c>
      <c r="D236" s="46" t="s">
        <v>19</v>
      </c>
      <c r="E236" s="102" t="s">
        <v>292</v>
      </c>
      <c r="F236" s="102" t="s">
        <v>23</v>
      </c>
      <c r="G236" s="50" t="s">
        <v>313</v>
      </c>
      <c r="H236" s="18">
        <v>184</v>
      </c>
      <c r="I236" s="18">
        <v>0</v>
      </c>
    </row>
    <row r="237" spans="1:9" ht="13.5" customHeight="1" x14ac:dyDescent="0.2">
      <c r="A237" s="99"/>
      <c r="B237" s="17" t="s">
        <v>321</v>
      </c>
      <c r="C237" s="17" t="s">
        <v>322</v>
      </c>
      <c r="D237" s="46" t="s">
        <v>19</v>
      </c>
      <c r="E237" s="102" t="s">
        <v>292</v>
      </c>
      <c r="F237" s="102" t="s">
        <v>23</v>
      </c>
      <c r="G237" s="50" t="s">
        <v>316</v>
      </c>
      <c r="H237" s="18">
        <v>330</v>
      </c>
      <c r="I237" s="18">
        <v>0</v>
      </c>
    </row>
    <row r="238" spans="1:9" x14ac:dyDescent="0.2">
      <c r="A238" s="99"/>
      <c r="B238" s="17" t="s">
        <v>42</v>
      </c>
      <c r="C238" s="17" t="s">
        <v>43</v>
      </c>
      <c r="D238" s="46" t="s">
        <v>19</v>
      </c>
      <c r="E238" s="102" t="s">
        <v>292</v>
      </c>
      <c r="F238" s="46" t="s">
        <v>23</v>
      </c>
      <c r="G238" s="50" t="s">
        <v>312</v>
      </c>
      <c r="H238" s="18">
        <v>112</v>
      </c>
      <c r="I238" s="18">
        <v>0</v>
      </c>
    </row>
    <row r="239" spans="1:9" x14ac:dyDescent="0.2">
      <c r="A239" s="99"/>
      <c r="B239" s="17"/>
      <c r="C239" s="17" t="s">
        <v>14</v>
      </c>
      <c r="D239" s="46"/>
      <c r="E239" s="46"/>
      <c r="F239" s="46"/>
      <c r="G239" s="14"/>
      <c r="H239" s="18">
        <v>112</v>
      </c>
      <c r="I239" s="18">
        <v>0</v>
      </c>
    </row>
    <row r="240" spans="1:9" ht="25.5" x14ac:dyDescent="0.2">
      <c r="A240" s="99"/>
      <c r="B240" s="17" t="s">
        <v>257</v>
      </c>
      <c r="C240" s="17" t="s">
        <v>258</v>
      </c>
      <c r="D240" s="46" t="s">
        <v>35</v>
      </c>
      <c r="E240" s="102" t="s">
        <v>292</v>
      </c>
      <c r="F240" s="102" t="s">
        <v>23</v>
      </c>
      <c r="G240" s="50" t="s">
        <v>21</v>
      </c>
      <c r="H240" s="18">
        <v>434.58418991984939</v>
      </c>
      <c r="I240" s="18">
        <v>104.761904761905</v>
      </c>
    </row>
    <row r="241" spans="1:9" ht="25.5" x14ac:dyDescent="0.2">
      <c r="A241" s="99"/>
      <c r="B241" s="17" t="s">
        <v>257</v>
      </c>
      <c r="C241" s="17" t="s">
        <v>259</v>
      </c>
      <c r="D241" s="46" t="s">
        <v>35</v>
      </c>
      <c r="E241" s="102" t="s">
        <v>292</v>
      </c>
      <c r="F241" s="102" t="s">
        <v>23</v>
      </c>
      <c r="G241" s="50" t="s">
        <v>21</v>
      </c>
      <c r="H241" s="18">
        <v>547.78807158677603</v>
      </c>
      <c r="I241" s="18">
        <v>101.85185185185185</v>
      </c>
    </row>
    <row r="242" spans="1:9" ht="51" x14ac:dyDescent="0.2">
      <c r="A242" s="99"/>
      <c r="B242" s="17" t="s">
        <v>257</v>
      </c>
      <c r="C242" s="17" t="s">
        <v>296</v>
      </c>
      <c r="D242" s="46" t="s">
        <v>35</v>
      </c>
      <c r="E242" s="102" t="s">
        <v>292</v>
      </c>
      <c r="F242" s="102" t="s">
        <v>23</v>
      </c>
      <c r="G242" s="50" t="s">
        <v>21</v>
      </c>
      <c r="H242" s="18">
        <v>1084.5</v>
      </c>
      <c r="I242" s="18">
        <v>542.43386243386237</v>
      </c>
    </row>
    <row r="243" spans="1:9" x14ac:dyDescent="0.2">
      <c r="A243" s="99"/>
      <c r="B243" s="17" t="s">
        <v>257</v>
      </c>
      <c r="C243" s="17" t="s">
        <v>260</v>
      </c>
      <c r="D243" s="46" t="s">
        <v>35</v>
      </c>
      <c r="E243" s="102" t="s">
        <v>292</v>
      </c>
      <c r="F243" s="102" t="s">
        <v>23</v>
      </c>
      <c r="G243" s="50" t="s">
        <v>21</v>
      </c>
      <c r="H243" s="18">
        <v>222.81612933878188</v>
      </c>
      <c r="I243" s="18">
        <v>130.95238095238093</v>
      </c>
    </row>
    <row r="244" spans="1:9" x14ac:dyDescent="0.2">
      <c r="A244" s="99"/>
      <c r="B244" s="17" t="s">
        <v>257</v>
      </c>
      <c r="C244" s="17" t="s">
        <v>261</v>
      </c>
      <c r="D244" s="46" t="s">
        <v>19</v>
      </c>
      <c r="E244" s="102" t="s">
        <v>292</v>
      </c>
      <c r="F244" s="102" t="s">
        <v>23</v>
      </c>
      <c r="G244" s="50" t="s">
        <v>314</v>
      </c>
      <c r="H244" s="18">
        <v>248</v>
      </c>
      <c r="I244" s="18">
        <v>0</v>
      </c>
    </row>
    <row r="245" spans="1:9" x14ac:dyDescent="0.2">
      <c r="A245" s="16"/>
      <c r="B245" s="17"/>
      <c r="C245" s="17"/>
      <c r="D245" s="46"/>
      <c r="E245" s="47"/>
      <c r="F245" s="47"/>
      <c r="G245" s="13"/>
      <c r="H245" s="13"/>
      <c r="I245" s="13"/>
    </row>
    <row r="246" spans="1:9" x14ac:dyDescent="0.2">
      <c r="A246" s="16"/>
      <c r="B246" s="17"/>
      <c r="C246" s="17" t="s">
        <v>11</v>
      </c>
      <c r="D246" s="46"/>
      <c r="E246" s="46"/>
      <c r="F246" s="46"/>
      <c r="G246" s="14"/>
      <c r="H246" s="15">
        <v>22407.249516782023</v>
      </c>
      <c r="I246" s="15">
        <v>5602.536987240901</v>
      </c>
    </row>
    <row r="247" spans="1:9" x14ac:dyDescent="0.2">
      <c r="A247" s="16"/>
      <c r="B247" s="17"/>
      <c r="C247" s="17"/>
      <c r="D247" s="47"/>
      <c r="E247" s="47"/>
      <c r="F247" s="47"/>
      <c r="G247" s="14"/>
      <c r="H247" s="13"/>
      <c r="I247" s="13"/>
    </row>
    <row r="248" spans="1:9" x14ac:dyDescent="0.2">
      <c r="A248" s="110"/>
      <c r="B248" s="110"/>
      <c r="C248" s="110"/>
      <c r="D248" s="47"/>
      <c r="E248" s="47"/>
      <c r="F248" s="47"/>
      <c r="G248" s="110"/>
      <c r="H248" s="15"/>
      <c r="I248" s="13"/>
    </row>
    <row r="249" spans="1:9" x14ac:dyDescent="0.2">
      <c r="A249" s="16"/>
      <c r="B249" s="17"/>
      <c r="C249" s="17"/>
      <c r="D249" s="47"/>
      <c r="E249" s="47"/>
      <c r="F249" s="47"/>
      <c r="G249" s="14"/>
      <c r="H249" s="13"/>
      <c r="I249" s="13"/>
    </row>
  </sheetData>
  <mergeCells count="8">
    <mergeCell ref="D4:D5"/>
    <mergeCell ref="E4:F4"/>
    <mergeCell ref="G4:G5"/>
    <mergeCell ref="A4:A5"/>
    <mergeCell ref="B4:B5"/>
    <mergeCell ref="C4:C5"/>
    <mergeCell ref="H4:I4"/>
    <mergeCell ref="D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13" sqref="C13"/>
    </sheetView>
  </sheetViews>
  <sheetFormatPr defaultColWidth="8" defaultRowHeight="12.75" x14ac:dyDescent="0.2"/>
  <cols>
    <col min="1" max="1" width="3.28515625" style="93" customWidth="1"/>
    <col min="2" max="2" width="31.7109375" style="94" customWidth="1"/>
    <col min="3" max="3" width="49" style="94" customWidth="1"/>
    <col min="4" max="4" width="5" style="95" customWidth="1"/>
    <col min="5" max="6" width="5.85546875" style="95" customWidth="1"/>
    <col min="7" max="7" width="20" style="96" customWidth="1"/>
    <col min="8" max="8" width="17.140625" style="69" customWidth="1"/>
    <col min="9" max="9" width="13.28515625" style="70" customWidth="1"/>
    <col min="10" max="14466" width="8" style="69"/>
    <col min="14467" max="14467" width="8.140625" style="69" bestFit="1" customWidth="1"/>
    <col min="14468" max="16384" width="8" style="69"/>
  </cols>
  <sheetData>
    <row r="1" spans="1:9" s="69" customFormat="1" x14ac:dyDescent="0.2">
      <c r="A1" s="67"/>
      <c r="B1" s="58"/>
      <c r="C1" s="58"/>
      <c r="D1" s="68"/>
      <c r="E1" s="68"/>
      <c r="F1" s="68"/>
      <c r="G1" s="68"/>
      <c r="I1" s="70"/>
    </row>
    <row r="2" spans="1:9" s="69" customFormat="1" ht="12.75" customHeight="1" x14ac:dyDescent="0.2">
      <c r="A2" s="71" t="s">
        <v>8</v>
      </c>
      <c r="B2" s="71"/>
      <c r="C2" s="72" t="s">
        <v>323</v>
      </c>
      <c r="D2" s="42" t="s">
        <v>1208</v>
      </c>
      <c r="E2" s="42"/>
      <c r="F2" s="42"/>
      <c r="G2" s="42"/>
      <c r="H2" s="42"/>
      <c r="I2" s="42"/>
    </row>
    <row r="3" spans="1:9" s="69" customFormat="1" x14ac:dyDescent="0.2">
      <c r="A3" s="39"/>
      <c r="B3" s="9"/>
      <c r="C3" s="9"/>
      <c r="D3" s="10"/>
      <c r="E3" s="10"/>
      <c r="F3" s="10"/>
      <c r="G3" s="10"/>
      <c r="I3" s="70"/>
    </row>
    <row r="4" spans="1:9" s="69" customFormat="1" ht="12.75" customHeight="1" x14ac:dyDescent="0.2">
      <c r="A4" s="60" t="s">
        <v>113</v>
      </c>
      <c r="B4" s="60" t="s">
        <v>9</v>
      </c>
      <c r="C4" s="60" t="s">
        <v>0</v>
      </c>
      <c r="D4" s="60" t="s">
        <v>4</v>
      </c>
      <c r="E4" s="60" t="s">
        <v>10</v>
      </c>
      <c r="F4" s="60"/>
      <c r="G4" s="60" t="s">
        <v>1487</v>
      </c>
      <c r="H4" s="38" t="s">
        <v>324</v>
      </c>
      <c r="I4" s="38"/>
    </row>
    <row r="5" spans="1:9" s="69" customFormat="1" ht="33" customHeight="1" x14ac:dyDescent="0.2">
      <c r="A5" s="60"/>
      <c r="B5" s="60"/>
      <c r="C5" s="60"/>
      <c r="D5" s="60"/>
      <c r="E5" s="61" t="s">
        <v>1</v>
      </c>
      <c r="F5" s="61" t="s">
        <v>2</v>
      </c>
      <c r="G5" s="60"/>
      <c r="H5" s="37" t="s">
        <v>326</v>
      </c>
      <c r="I5" s="22" t="s">
        <v>327</v>
      </c>
    </row>
    <row r="6" spans="1:9" s="69" customFormat="1" ht="25.5" x14ac:dyDescent="0.2">
      <c r="A6" s="73" t="s">
        <v>6</v>
      </c>
      <c r="B6" s="65" t="s">
        <v>12</v>
      </c>
      <c r="C6" s="74" t="s">
        <v>361</v>
      </c>
      <c r="D6" s="75"/>
      <c r="E6" s="75"/>
      <c r="F6" s="75"/>
      <c r="G6" s="76"/>
      <c r="H6" s="77"/>
      <c r="I6" s="62"/>
    </row>
    <row r="7" spans="1:9" s="69" customFormat="1" ht="25.5" x14ac:dyDescent="0.2">
      <c r="A7" s="73">
        <v>0</v>
      </c>
      <c r="B7" s="65" t="s">
        <v>329</v>
      </c>
      <c r="C7" s="65" t="s">
        <v>330</v>
      </c>
      <c r="D7" s="75" t="s">
        <v>19</v>
      </c>
      <c r="E7" s="78" t="s">
        <v>292</v>
      </c>
      <c r="F7" s="79" t="s">
        <v>23</v>
      </c>
      <c r="G7" s="80" t="s">
        <v>328</v>
      </c>
      <c r="H7" s="81">
        <v>216.36235057113598</v>
      </c>
      <c r="I7" s="81">
        <v>0</v>
      </c>
    </row>
    <row r="8" spans="1:9" s="69" customFormat="1" x14ac:dyDescent="0.2">
      <c r="A8" s="73">
        <v>0</v>
      </c>
      <c r="B8" s="65" t="s">
        <v>329</v>
      </c>
      <c r="C8" s="65" t="s">
        <v>331</v>
      </c>
      <c r="D8" s="75" t="s">
        <v>19</v>
      </c>
      <c r="E8" s="78" t="s">
        <v>292</v>
      </c>
      <c r="F8" s="79" t="s">
        <v>23</v>
      </c>
      <c r="G8" s="80" t="s">
        <v>328</v>
      </c>
      <c r="H8" s="81">
        <v>34.915178160000004</v>
      </c>
      <c r="I8" s="81">
        <v>7.0499500000000008</v>
      </c>
    </row>
    <row r="9" spans="1:9" s="69" customFormat="1" x14ac:dyDescent="0.2">
      <c r="A9" s="73">
        <v>0</v>
      </c>
      <c r="B9" s="65" t="s">
        <v>332</v>
      </c>
      <c r="C9" s="65" t="s">
        <v>333</v>
      </c>
      <c r="D9" s="75" t="s">
        <v>19</v>
      </c>
      <c r="E9" s="78" t="s">
        <v>292</v>
      </c>
      <c r="F9" s="79" t="s">
        <v>23</v>
      </c>
      <c r="G9" s="80" t="s">
        <v>328</v>
      </c>
      <c r="H9" s="81">
        <v>1563.5922879204238</v>
      </c>
      <c r="I9" s="81">
        <v>898.83857999999918</v>
      </c>
    </row>
    <row r="10" spans="1:9" s="69" customFormat="1" x14ac:dyDescent="0.2">
      <c r="A10" s="73"/>
      <c r="B10" s="65" t="s">
        <v>334</v>
      </c>
      <c r="C10" s="65" t="s">
        <v>335</v>
      </c>
      <c r="D10" s="75" t="s">
        <v>19</v>
      </c>
      <c r="E10" s="78" t="s">
        <v>292</v>
      </c>
      <c r="F10" s="79" t="s">
        <v>23</v>
      </c>
      <c r="G10" s="80" t="s">
        <v>328</v>
      </c>
      <c r="H10" s="81">
        <v>14.487701925659087</v>
      </c>
      <c r="I10" s="81">
        <v>13.11567</v>
      </c>
    </row>
    <row r="11" spans="1:9" s="69" customFormat="1" x14ac:dyDescent="0.2">
      <c r="A11" s="73"/>
      <c r="B11" s="65" t="s">
        <v>336</v>
      </c>
      <c r="C11" s="65" t="s">
        <v>337</v>
      </c>
      <c r="D11" s="75" t="s">
        <v>19</v>
      </c>
      <c r="E11" s="78" t="s">
        <v>292</v>
      </c>
      <c r="F11" s="79" t="s">
        <v>23</v>
      </c>
      <c r="G11" s="80" t="s">
        <v>328</v>
      </c>
      <c r="H11" s="81">
        <v>101.46325032686174</v>
      </c>
      <c r="I11" s="81">
        <v>89.134720000000002</v>
      </c>
    </row>
    <row r="12" spans="1:9" s="69" customFormat="1" ht="12.75" customHeight="1" x14ac:dyDescent="0.2">
      <c r="A12" s="73"/>
      <c r="B12" s="65" t="s">
        <v>338</v>
      </c>
      <c r="C12" s="65" t="s">
        <v>339</v>
      </c>
      <c r="D12" s="75" t="s">
        <v>19</v>
      </c>
      <c r="E12" s="78" t="s">
        <v>292</v>
      </c>
      <c r="F12" s="79" t="s">
        <v>23</v>
      </c>
      <c r="G12" s="80" t="s">
        <v>340</v>
      </c>
      <c r="H12" s="81">
        <v>2019.0989999999999</v>
      </c>
      <c r="I12" s="81">
        <v>0</v>
      </c>
    </row>
    <row r="13" spans="1:9" s="69" customFormat="1" x14ac:dyDescent="0.2">
      <c r="A13" s="73">
        <v>0</v>
      </c>
      <c r="B13" s="65" t="s">
        <v>341</v>
      </c>
      <c r="C13" s="65" t="s">
        <v>342</v>
      </c>
      <c r="D13" s="75" t="s">
        <v>19</v>
      </c>
      <c r="E13" s="78" t="s">
        <v>292</v>
      </c>
      <c r="F13" s="79" t="s">
        <v>23</v>
      </c>
      <c r="G13" s="80" t="s">
        <v>313</v>
      </c>
      <c r="H13" s="81">
        <v>353</v>
      </c>
      <c r="I13" s="81">
        <v>0</v>
      </c>
    </row>
    <row r="14" spans="1:9" s="69" customFormat="1" ht="25.5" x14ac:dyDescent="0.2">
      <c r="A14" s="73">
        <v>0</v>
      </c>
      <c r="B14" s="65" t="s">
        <v>343</v>
      </c>
      <c r="C14" s="65" t="s">
        <v>362</v>
      </c>
      <c r="D14" s="75" t="s">
        <v>35</v>
      </c>
      <c r="E14" s="78" t="s">
        <v>292</v>
      </c>
      <c r="F14" s="79" t="s">
        <v>23</v>
      </c>
      <c r="G14" s="50" t="s">
        <v>344</v>
      </c>
      <c r="H14" s="81">
        <v>8.3332999999999995</v>
      </c>
      <c r="I14" s="81">
        <v>0</v>
      </c>
    </row>
    <row r="15" spans="1:9" s="69" customFormat="1" x14ac:dyDescent="0.2">
      <c r="A15" s="73"/>
      <c r="B15" s="65" t="s">
        <v>345</v>
      </c>
      <c r="C15" s="65" t="s">
        <v>346</v>
      </c>
      <c r="D15" s="75" t="s">
        <v>35</v>
      </c>
      <c r="E15" s="78" t="s">
        <v>292</v>
      </c>
      <c r="F15" s="79" t="s">
        <v>23</v>
      </c>
      <c r="G15" s="50" t="s">
        <v>347</v>
      </c>
      <c r="H15" s="81">
        <v>248.25</v>
      </c>
      <c r="I15" s="81">
        <v>0</v>
      </c>
    </row>
    <row r="16" spans="1:9" s="69" customFormat="1" x14ac:dyDescent="0.2">
      <c r="A16" s="73">
        <v>0</v>
      </c>
      <c r="B16" s="65" t="s">
        <v>348</v>
      </c>
      <c r="C16" s="65" t="s">
        <v>349</v>
      </c>
      <c r="D16" s="75" t="s">
        <v>19</v>
      </c>
      <c r="E16" s="78" t="s">
        <v>292</v>
      </c>
      <c r="F16" s="79" t="s">
        <v>23</v>
      </c>
      <c r="G16" s="80" t="s">
        <v>328</v>
      </c>
      <c r="H16" s="81">
        <v>49.325041988276681</v>
      </c>
      <c r="I16" s="81">
        <v>43.580080000000002</v>
      </c>
    </row>
    <row r="17" spans="1:9" s="69" customFormat="1" x14ac:dyDescent="0.2">
      <c r="A17" s="73">
        <v>0</v>
      </c>
      <c r="B17" s="65" t="s">
        <v>350</v>
      </c>
      <c r="C17" s="65" t="s">
        <v>349</v>
      </c>
      <c r="D17" s="75" t="s">
        <v>19</v>
      </c>
      <c r="E17" s="78" t="s">
        <v>292</v>
      </c>
      <c r="F17" s="79" t="s">
        <v>23</v>
      </c>
      <c r="G17" s="80" t="s">
        <v>328</v>
      </c>
      <c r="H17" s="81">
        <v>70</v>
      </c>
      <c r="I17" s="81">
        <v>60.645600000000002</v>
      </c>
    </row>
    <row r="18" spans="1:9" s="69" customFormat="1" x14ac:dyDescent="0.2">
      <c r="A18" s="73">
        <v>0</v>
      </c>
      <c r="B18" s="65" t="s">
        <v>351</v>
      </c>
      <c r="C18" s="65" t="s">
        <v>349</v>
      </c>
      <c r="D18" s="75" t="s">
        <v>19</v>
      </c>
      <c r="E18" s="78" t="s">
        <v>292</v>
      </c>
      <c r="F18" s="79" t="s">
        <v>23</v>
      </c>
      <c r="G18" s="80" t="s">
        <v>328</v>
      </c>
      <c r="H18" s="81">
        <v>147</v>
      </c>
      <c r="I18" s="81">
        <v>139.25990999999999</v>
      </c>
    </row>
    <row r="19" spans="1:9" s="69" customFormat="1" x14ac:dyDescent="0.2">
      <c r="A19" s="73">
        <v>0</v>
      </c>
      <c r="B19" s="65" t="s">
        <v>352</v>
      </c>
      <c r="C19" s="65" t="s">
        <v>349</v>
      </c>
      <c r="D19" s="75" t="s">
        <v>19</v>
      </c>
      <c r="E19" s="78" t="s">
        <v>292</v>
      </c>
      <c r="F19" s="79" t="s">
        <v>23</v>
      </c>
      <c r="G19" s="80" t="s">
        <v>328</v>
      </c>
      <c r="H19" s="81">
        <v>211.10691825469152</v>
      </c>
      <c r="I19" s="81">
        <v>173.744</v>
      </c>
    </row>
    <row r="20" spans="1:9" s="69" customFormat="1" x14ac:dyDescent="0.2">
      <c r="A20" s="73">
        <v>0</v>
      </c>
      <c r="B20" s="65" t="s">
        <v>353</v>
      </c>
      <c r="C20" s="65" t="s">
        <v>349</v>
      </c>
      <c r="D20" s="75" t="s">
        <v>19</v>
      </c>
      <c r="E20" s="78" t="s">
        <v>292</v>
      </c>
      <c r="F20" s="79" t="s">
        <v>23</v>
      </c>
      <c r="G20" s="80" t="s">
        <v>328</v>
      </c>
      <c r="H20" s="81">
        <v>127.20220294581125</v>
      </c>
      <c r="I20" s="81">
        <v>118.27477999999998</v>
      </c>
    </row>
    <row r="21" spans="1:9" s="69" customFormat="1" x14ac:dyDescent="0.2">
      <c r="A21" s="73">
        <v>0</v>
      </c>
      <c r="B21" s="65" t="s">
        <v>354</v>
      </c>
      <c r="C21" s="65" t="s">
        <v>349</v>
      </c>
      <c r="D21" s="75" t="s">
        <v>19</v>
      </c>
      <c r="E21" s="78" t="s">
        <v>292</v>
      </c>
      <c r="F21" s="79" t="s">
        <v>23</v>
      </c>
      <c r="G21" s="80" t="s">
        <v>328</v>
      </c>
      <c r="H21" s="81">
        <v>200.40628125540849</v>
      </c>
      <c r="I21" s="81">
        <v>154.58091000000002</v>
      </c>
    </row>
    <row r="22" spans="1:9" s="69" customFormat="1" x14ac:dyDescent="0.2">
      <c r="A22" s="73">
        <v>0</v>
      </c>
      <c r="B22" s="65" t="s">
        <v>355</v>
      </c>
      <c r="C22" s="65" t="s">
        <v>349</v>
      </c>
      <c r="D22" s="75" t="s">
        <v>19</v>
      </c>
      <c r="E22" s="78" t="s">
        <v>292</v>
      </c>
      <c r="F22" s="79" t="s">
        <v>23</v>
      </c>
      <c r="G22" s="80" t="s">
        <v>328</v>
      </c>
      <c r="H22" s="81">
        <v>66</v>
      </c>
      <c r="I22" s="81">
        <v>57.520780000000009</v>
      </c>
    </row>
    <row r="23" spans="1:9" s="69" customFormat="1" x14ac:dyDescent="0.2">
      <c r="A23" s="73">
        <v>0</v>
      </c>
      <c r="B23" s="65" t="s">
        <v>356</v>
      </c>
      <c r="C23" s="65" t="s">
        <v>349</v>
      </c>
      <c r="D23" s="75" t="s">
        <v>19</v>
      </c>
      <c r="E23" s="78" t="s">
        <v>292</v>
      </c>
      <c r="F23" s="79" t="s">
        <v>23</v>
      </c>
      <c r="G23" s="80" t="s">
        <v>328</v>
      </c>
      <c r="H23" s="81">
        <v>424.06078452581238</v>
      </c>
      <c r="I23" s="81">
        <v>386.11923000000002</v>
      </c>
    </row>
    <row r="24" spans="1:9" s="69" customFormat="1" x14ac:dyDescent="0.2">
      <c r="A24" s="73">
        <v>0</v>
      </c>
      <c r="B24" s="65" t="s">
        <v>357</v>
      </c>
      <c r="C24" s="65" t="s">
        <v>349</v>
      </c>
      <c r="D24" s="75" t="s">
        <v>19</v>
      </c>
      <c r="E24" s="78" t="s">
        <v>292</v>
      </c>
      <c r="F24" s="79" t="s">
        <v>23</v>
      </c>
      <c r="G24" s="80" t="s">
        <v>328</v>
      </c>
      <c r="H24" s="81">
        <v>377.0776833938113</v>
      </c>
      <c r="I24" s="81">
        <v>355.00711000000013</v>
      </c>
    </row>
    <row r="25" spans="1:9" s="69" customFormat="1" x14ac:dyDescent="0.2">
      <c r="A25" s="73">
        <v>0</v>
      </c>
      <c r="B25" s="65" t="s">
        <v>358</v>
      </c>
      <c r="C25" s="65" t="s">
        <v>359</v>
      </c>
      <c r="D25" s="75" t="s">
        <v>19</v>
      </c>
      <c r="E25" s="78" t="s">
        <v>292</v>
      </c>
      <c r="F25" s="79" t="s">
        <v>23</v>
      </c>
      <c r="G25" s="80" t="s">
        <v>328</v>
      </c>
      <c r="H25" s="81">
        <v>143.10151509296853</v>
      </c>
      <c r="I25" s="81">
        <v>141.06597999999997</v>
      </c>
    </row>
    <row r="26" spans="1:9" s="69" customFormat="1" x14ac:dyDescent="0.2">
      <c r="A26" s="73">
        <v>0</v>
      </c>
      <c r="B26" s="65"/>
      <c r="C26" s="65"/>
      <c r="D26" s="78"/>
      <c r="E26" s="78"/>
      <c r="F26" s="82"/>
      <c r="G26" s="76"/>
      <c r="H26" s="83"/>
      <c r="I26" s="83"/>
    </row>
    <row r="27" spans="1:9" s="69" customFormat="1" x14ac:dyDescent="0.2">
      <c r="A27" s="73">
        <v>0</v>
      </c>
      <c r="B27" s="84"/>
      <c r="C27" s="84" t="s">
        <v>360</v>
      </c>
      <c r="D27" s="85"/>
      <c r="E27" s="85"/>
      <c r="F27" s="85"/>
      <c r="G27" s="50"/>
      <c r="H27" s="83">
        <v>6374.7834963608602</v>
      </c>
      <c r="I27" s="83">
        <v>2637.9372999999996</v>
      </c>
    </row>
    <row r="28" spans="1:9" s="69" customFormat="1" x14ac:dyDescent="0.2">
      <c r="A28" s="73"/>
      <c r="B28" s="86"/>
      <c r="C28" s="86"/>
      <c r="D28" s="87"/>
      <c r="E28" s="87"/>
      <c r="F28" s="87"/>
      <c r="G28" s="88"/>
      <c r="H28" s="81"/>
      <c r="I28" s="81"/>
    </row>
    <row r="29" spans="1:9" s="69" customFormat="1" x14ac:dyDescent="0.2">
      <c r="A29" s="73"/>
      <c r="B29" s="89"/>
      <c r="C29" s="89"/>
      <c r="D29" s="90"/>
      <c r="E29" s="90"/>
      <c r="F29" s="90"/>
      <c r="G29" s="91"/>
      <c r="H29" s="81"/>
      <c r="I29" s="81"/>
    </row>
    <row r="30" spans="1:9" s="69" customFormat="1" x14ac:dyDescent="0.2">
      <c r="A30" s="73"/>
      <c r="B30" s="89"/>
      <c r="C30" s="89"/>
      <c r="D30" s="90"/>
      <c r="E30" s="90"/>
      <c r="F30" s="90"/>
      <c r="G30" s="91"/>
      <c r="H30" s="92"/>
      <c r="I30" s="92"/>
    </row>
    <row r="31" spans="1:9" s="69" customFormat="1" x14ac:dyDescent="0.2">
      <c r="A31" s="93"/>
      <c r="B31" s="94"/>
      <c r="C31" s="94"/>
      <c r="D31" s="95"/>
      <c r="E31" s="95"/>
      <c r="F31" s="95"/>
      <c r="G31" s="96"/>
      <c r="H31" s="97"/>
      <c r="I31" s="98"/>
    </row>
    <row r="32" spans="1:9" s="69" customFormat="1" x14ac:dyDescent="0.2">
      <c r="A32" s="93"/>
      <c r="B32" s="94"/>
      <c r="C32" s="94"/>
      <c r="D32" s="95"/>
      <c r="E32" s="95"/>
      <c r="F32" s="95"/>
      <c r="G32" s="96"/>
      <c r="H32" s="97"/>
      <c r="I32" s="97"/>
    </row>
  </sheetData>
  <mergeCells count="9">
    <mergeCell ref="H4:I4"/>
    <mergeCell ref="D2:I2"/>
    <mergeCell ref="A2:B2"/>
    <mergeCell ref="A4:A5"/>
    <mergeCell ref="B4:B5"/>
    <mergeCell ref="C4:C5"/>
    <mergeCell ref="D4:D5"/>
    <mergeCell ref="E4:F4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1"/>
  <sheetViews>
    <sheetView workbookViewId="0">
      <selection activeCell="A4" sqref="A4:K5"/>
    </sheetView>
  </sheetViews>
  <sheetFormatPr defaultRowHeight="12.75" x14ac:dyDescent="0.2"/>
  <cols>
    <col min="1" max="1" width="3.140625" style="49" customWidth="1"/>
    <col min="2" max="2" width="34.5703125" style="52" customWidth="1"/>
    <col min="3" max="3" width="53.28515625" style="52" customWidth="1"/>
    <col min="4" max="4" width="5.42578125" style="53" customWidth="1"/>
    <col min="5" max="6" width="5.85546875" style="53" customWidth="1"/>
    <col min="7" max="7" width="15.85546875" style="54" customWidth="1"/>
    <col min="8" max="8" width="10.7109375" style="55" customWidth="1"/>
    <col min="9" max="9" width="10.85546875" style="55" customWidth="1"/>
    <col min="10" max="11" width="9.140625" style="55"/>
    <col min="12" max="16384" width="9.140625" style="12"/>
  </cols>
  <sheetData>
    <row r="2" spans="1:11" ht="12.75" customHeight="1" x14ac:dyDescent="0.2">
      <c r="B2" s="40" t="s">
        <v>1491</v>
      </c>
      <c r="C2" s="41" t="s">
        <v>574</v>
      </c>
      <c r="D2" s="42" t="s">
        <v>1208</v>
      </c>
      <c r="E2" s="42"/>
      <c r="F2" s="42"/>
      <c r="G2" s="42"/>
      <c r="H2" s="42"/>
      <c r="I2" s="42"/>
      <c r="J2" s="42"/>
      <c r="K2" s="42"/>
    </row>
    <row r="4" spans="1:11" ht="12.75" customHeight="1" x14ac:dyDescent="0.2">
      <c r="A4" s="117" t="s">
        <v>113</v>
      </c>
      <c r="B4" s="117" t="s">
        <v>9</v>
      </c>
      <c r="C4" s="117" t="s">
        <v>0</v>
      </c>
      <c r="D4" s="117" t="s">
        <v>575</v>
      </c>
      <c r="E4" s="117" t="s">
        <v>10</v>
      </c>
      <c r="F4" s="117"/>
      <c r="G4" s="117" t="s">
        <v>1490</v>
      </c>
      <c r="H4" s="118" t="s">
        <v>324</v>
      </c>
      <c r="I4" s="119"/>
      <c r="J4" s="119"/>
      <c r="K4" s="120"/>
    </row>
    <row r="5" spans="1:11" ht="38.25" x14ac:dyDescent="0.2">
      <c r="A5" s="117"/>
      <c r="B5" s="117"/>
      <c r="C5" s="117"/>
      <c r="D5" s="117"/>
      <c r="E5" s="121" t="s">
        <v>365</v>
      </c>
      <c r="F5" s="121" t="s">
        <v>576</v>
      </c>
      <c r="G5" s="117"/>
      <c r="H5" s="122" t="s">
        <v>577</v>
      </c>
      <c r="I5" s="122" t="s">
        <v>578</v>
      </c>
      <c r="J5" s="122" t="s">
        <v>5</v>
      </c>
      <c r="K5" s="122" t="s">
        <v>325</v>
      </c>
    </row>
    <row r="6" spans="1:11" x14ac:dyDescent="0.2">
      <c r="A6" s="44" t="s">
        <v>6</v>
      </c>
      <c r="B6" s="17" t="s">
        <v>12</v>
      </c>
      <c r="C6" s="45" t="s">
        <v>7</v>
      </c>
      <c r="D6" s="46"/>
      <c r="E6" s="46"/>
      <c r="F6" s="46"/>
      <c r="G6" s="14"/>
      <c r="H6" s="18"/>
      <c r="I6" s="18"/>
      <c r="J6" s="18"/>
      <c r="K6" s="18"/>
    </row>
    <row r="7" spans="1:11" ht="25.5" x14ac:dyDescent="0.2">
      <c r="A7" s="48"/>
      <c r="B7" s="17" t="s">
        <v>580</v>
      </c>
      <c r="C7" s="17" t="s">
        <v>581</v>
      </c>
      <c r="D7" s="47" t="s">
        <v>19</v>
      </c>
      <c r="E7" s="47" t="s">
        <v>292</v>
      </c>
      <c r="F7" s="47" t="s">
        <v>23</v>
      </c>
      <c r="G7" s="13" t="s">
        <v>579</v>
      </c>
      <c r="H7" s="18">
        <v>49.045997599999993</v>
      </c>
      <c r="I7" s="18">
        <v>1.8678600000000001</v>
      </c>
      <c r="J7" s="18">
        <v>36.223999999999997</v>
      </c>
      <c r="K7" s="18">
        <f t="shared" ref="K7:K40" si="0">J7*0.3024</f>
        <v>10.954137599999999</v>
      </c>
    </row>
    <row r="8" spans="1:11" ht="25.5" x14ac:dyDescent="0.2">
      <c r="A8" s="48"/>
      <c r="B8" s="17" t="s">
        <v>582</v>
      </c>
      <c r="C8" s="17" t="s">
        <v>583</v>
      </c>
      <c r="D8" s="47" t="s">
        <v>19</v>
      </c>
      <c r="E8" s="47" t="s">
        <v>292</v>
      </c>
      <c r="F8" s="47" t="s">
        <v>23</v>
      </c>
      <c r="G8" s="13" t="s">
        <v>579</v>
      </c>
      <c r="H8" s="18">
        <v>133.27062079999999</v>
      </c>
      <c r="I8" s="18">
        <v>7.9576000000000002</v>
      </c>
      <c r="J8" s="18">
        <v>96.216999999999999</v>
      </c>
      <c r="K8" s="18">
        <f t="shared" si="0"/>
        <v>29.096020800000002</v>
      </c>
    </row>
    <row r="9" spans="1:11" x14ac:dyDescent="0.2">
      <c r="A9" s="48"/>
      <c r="B9" s="17" t="s">
        <v>584</v>
      </c>
      <c r="C9" s="17" t="s">
        <v>585</v>
      </c>
      <c r="D9" s="47" t="s">
        <v>19</v>
      </c>
      <c r="E9" s="47" t="s">
        <v>292</v>
      </c>
      <c r="F9" s="47" t="s">
        <v>23</v>
      </c>
      <c r="G9" s="13" t="s">
        <v>579</v>
      </c>
      <c r="H9" s="18">
        <v>32.601440831999994</v>
      </c>
      <c r="I9" s="18">
        <v>1.72</v>
      </c>
      <c r="J9" s="18">
        <v>23.711179999999999</v>
      </c>
      <c r="K9" s="18">
        <f t="shared" si="0"/>
        <v>7.1702608319999994</v>
      </c>
    </row>
    <row r="10" spans="1:11" x14ac:dyDescent="0.2">
      <c r="A10" s="48"/>
      <c r="B10" s="17" t="s">
        <v>586</v>
      </c>
      <c r="C10" s="17" t="s">
        <v>587</v>
      </c>
      <c r="D10" s="47" t="s">
        <v>19</v>
      </c>
      <c r="E10" s="47" t="s">
        <v>292</v>
      </c>
      <c r="F10" s="47" t="s">
        <v>23</v>
      </c>
      <c r="G10" s="13" t="s">
        <v>579</v>
      </c>
      <c r="H10" s="18">
        <v>9.0845129600000014</v>
      </c>
      <c r="I10" s="18">
        <v>1.0840000000000001</v>
      </c>
      <c r="J10" s="18">
        <v>6.1429</v>
      </c>
      <c r="K10" s="18">
        <f t="shared" si="0"/>
        <v>1.85761296</v>
      </c>
    </row>
    <row r="11" spans="1:11" x14ac:dyDescent="0.2">
      <c r="A11" s="48"/>
      <c r="B11" s="17" t="s">
        <v>588</v>
      </c>
      <c r="C11" s="17" t="s">
        <v>587</v>
      </c>
      <c r="D11" s="47" t="s">
        <v>19</v>
      </c>
      <c r="E11" s="47" t="s">
        <v>292</v>
      </c>
      <c r="F11" s="47" t="s">
        <v>23</v>
      </c>
      <c r="G11" s="13" t="s">
        <v>579</v>
      </c>
      <c r="H11" s="18">
        <v>9.1345129599999986</v>
      </c>
      <c r="I11" s="18">
        <v>1.1339999999999999</v>
      </c>
      <c r="J11" s="18">
        <v>6.1429</v>
      </c>
      <c r="K11" s="18">
        <f t="shared" si="0"/>
        <v>1.85761296</v>
      </c>
    </row>
    <row r="12" spans="1:11" x14ac:dyDescent="0.2">
      <c r="A12" s="48"/>
      <c r="B12" s="17" t="s">
        <v>589</v>
      </c>
      <c r="C12" s="17" t="s">
        <v>590</v>
      </c>
      <c r="D12" s="47" t="s">
        <v>19</v>
      </c>
      <c r="E12" s="47" t="s">
        <v>292</v>
      </c>
      <c r="F12" s="47" t="s">
        <v>23</v>
      </c>
      <c r="G12" s="13" t="s">
        <v>579</v>
      </c>
      <c r="H12" s="18">
        <v>12.777486031999999</v>
      </c>
      <c r="I12" s="18">
        <v>0.16481000000000001</v>
      </c>
      <c r="J12" s="18">
        <v>9.6841799999999996</v>
      </c>
      <c r="K12" s="18">
        <f t="shared" si="0"/>
        <v>2.928496032</v>
      </c>
    </row>
    <row r="13" spans="1:11" x14ac:dyDescent="0.2">
      <c r="A13" s="48"/>
      <c r="B13" s="17" t="s">
        <v>591</v>
      </c>
      <c r="C13" s="17" t="s">
        <v>592</v>
      </c>
      <c r="D13" s="47" t="s">
        <v>19</v>
      </c>
      <c r="E13" s="47" t="s">
        <v>292</v>
      </c>
      <c r="F13" s="47" t="s">
        <v>23</v>
      </c>
      <c r="G13" s="13" t="s">
        <v>579</v>
      </c>
      <c r="H13" s="18">
        <v>6.4410293760000004</v>
      </c>
      <c r="I13" s="18">
        <v>8.2400000000000001E-2</v>
      </c>
      <c r="J13" s="18">
        <v>4.8822400000000004</v>
      </c>
      <c r="K13" s="18">
        <f t="shared" si="0"/>
        <v>1.4763893760000002</v>
      </c>
    </row>
    <row r="14" spans="1:11" x14ac:dyDescent="0.2">
      <c r="A14" s="48"/>
      <c r="B14" s="17" t="s">
        <v>593</v>
      </c>
      <c r="C14" s="17" t="s">
        <v>592</v>
      </c>
      <c r="D14" s="47" t="s">
        <v>19</v>
      </c>
      <c r="E14" s="47" t="s">
        <v>292</v>
      </c>
      <c r="F14" s="47" t="s">
        <v>23</v>
      </c>
      <c r="G14" s="13" t="s">
        <v>579</v>
      </c>
      <c r="H14" s="18">
        <v>6.4815593760000008</v>
      </c>
      <c r="I14" s="18">
        <v>0.12293</v>
      </c>
      <c r="J14" s="18">
        <v>4.8822400000000004</v>
      </c>
      <c r="K14" s="18">
        <f t="shared" si="0"/>
        <v>1.4763893760000002</v>
      </c>
    </row>
    <row r="15" spans="1:11" x14ac:dyDescent="0.2">
      <c r="A15" s="48"/>
      <c r="B15" s="17" t="s">
        <v>595</v>
      </c>
      <c r="C15" s="17" t="s">
        <v>596</v>
      </c>
      <c r="D15" s="47" t="s">
        <v>19</v>
      </c>
      <c r="E15" s="47" t="s">
        <v>292</v>
      </c>
      <c r="F15" s="47" t="s">
        <v>23</v>
      </c>
      <c r="G15" s="13" t="s">
        <v>579</v>
      </c>
      <c r="H15" s="18">
        <v>260.82934399999999</v>
      </c>
      <c r="I15" s="18">
        <v>95.671999999999997</v>
      </c>
      <c r="J15" s="18">
        <f>55.436+21.459+49.915</f>
        <v>126.81</v>
      </c>
      <c r="K15" s="18">
        <f t="shared" si="0"/>
        <v>38.347344</v>
      </c>
    </row>
    <row r="16" spans="1:11" x14ac:dyDescent="0.2">
      <c r="A16" s="48"/>
      <c r="B16" s="17" t="s">
        <v>595</v>
      </c>
      <c r="C16" s="17" t="s">
        <v>597</v>
      </c>
      <c r="D16" s="47" t="s">
        <v>19</v>
      </c>
      <c r="E16" s="47" t="s">
        <v>292</v>
      </c>
      <c r="F16" s="47" t="s">
        <v>23</v>
      </c>
      <c r="G16" s="13" t="s">
        <v>579</v>
      </c>
      <c r="H16" s="18">
        <v>126.46518399999999</v>
      </c>
      <c r="I16" s="18">
        <v>41.438000000000002</v>
      </c>
      <c r="J16" s="18">
        <f>25.476+6.716+6.574+3.942+15.029+7.548</f>
        <v>65.284999999999997</v>
      </c>
      <c r="K16" s="18">
        <f t="shared" si="0"/>
        <v>19.742183999999998</v>
      </c>
    </row>
    <row r="17" spans="1:11" ht="25.5" x14ac:dyDescent="0.2">
      <c r="A17" s="48"/>
      <c r="B17" s="17" t="s">
        <v>598</v>
      </c>
      <c r="C17" s="17" t="s">
        <v>599</v>
      </c>
      <c r="D17" s="47" t="s">
        <v>19</v>
      </c>
      <c r="E17" s="47" t="s">
        <v>292</v>
      </c>
      <c r="F17" s="47" t="s">
        <v>23</v>
      </c>
      <c r="G17" s="13" t="s">
        <v>579</v>
      </c>
      <c r="H17" s="18">
        <v>502.8</v>
      </c>
      <c r="I17" s="18">
        <v>502.8</v>
      </c>
      <c r="J17" s="18">
        <v>0</v>
      </c>
      <c r="K17" s="18">
        <f t="shared" si="0"/>
        <v>0</v>
      </c>
    </row>
    <row r="18" spans="1:11" x14ac:dyDescent="0.2">
      <c r="A18" s="48"/>
      <c r="B18" s="17" t="s">
        <v>600</v>
      </c>
      <c r="C18" s="17" t="s">
        <v>601</v>
      </c>
      <c r="D18" s="47" t="s">
        <v>19</v>
      </c>
      <c r="E18" s="47" t="s">
        <v>292</v>
      </c>
      <c r="F18" s="47" t="s">
        <v>23</v>
      </c>
      <c r="G18" s="13" t="s">
        <v>579</v>
      </c>
      <c r="H18" s="18">
        <v>56.309988799999999</v>
      </c>
      <c r="I18" s="18">
        <v>26.795000000000002</v>
      </c>
      <c r="J18" s="18">
        <v>22.661999999999999</v>
      </c>
      <c r="K18" s="18">
        <f t="shared" si="0"/>
        <v>6.8529887999999994</v>
      </c>
    </row>
    <row r="19" spans="1:11" x14ac:dyDescent="0.2">
      <c r="A19" s="48"/>
      <c r="B19" s="17" t="s">
        <v>602</v>
      </c>
      <c r="C19" s="17" t="s">
        <v>603</v>
      </c>
      <c r="D19" s="47" t="s">
        <v>19</v>
      </c>
      <c r="E19" s="47" t="s">
        <v>292</v>
      </c>
      <c r="F19" s="47" t="s">
        <v>23</v>
      </c>
      <c r="G19" s="13" t="s">
        <v>579</v>
      </c>
      <c r="H19" s="18">
        <v>390.18906719999995</v>
      </c>
      <c r="I19" s="18">
        <v>180.62899999999999</v>
      </c>
      <c r="J19" s="18">
        <v>160.90299999999999</v>
      </c>
      <c r="K19" s="18">
        <f t="shared" si="0"/>
        <v>48.6570672</v>
      </c>
    </row>
    <row r="20" spans="1:11" x14ac:dyDescent="0.2">
      <c r="A20" s="48"/>
      <c r="B20" s="17" t="s">
        <v>604</v>
      </c>
      <c r="C20" s="17" t="s">
        <v>605</v>
      </c>
      <c r="D20" s="47" t="s">
        <v>19</v>
      </c>
      <c r="E20" s="47" t="s">
        <v>292</v>
      </c>
      <c r="F20" s="47" t="s">
        <v>23</v>
      </c>
      <c r="G20" s="13" t="s">
        <v>579</v>
      </c>
      <c r="H20" s="18">
        <v>57.172446399999998</v>
      </c>
      <c r="I20" s="18">
        <v>3.3690000000000002</v>
      </c>
      <c r="J20" s="18">
        <v>41.311</v>
      </c>
      <c r="K20" s="18">
        <f t="shared" si="0"/>
        <v>12.4924464</v>
      </c>
    </row>
    <row r="21" spans="1:11" x14ac:dyDescent="0.2">
      <c r="A21" s="48"/>
      <c r="B21" s="17" t="s">
        <v>606</v>
      </c>
      <c r="C21" s="17" t="s">
        <v>607</v>
      </c>
      <c r="D21" s="47" t="s">
        <v>19</v>
      </c>
      <c r="E21" s="47" t="s">
        <v>292</v>
      </c>
      <c r="F21" s="47" t="s">
        <v>23</v>
      </c>
      <c r="G21" s="13" t="s">
        <v>579</v>
      </c>
      <c r="H21" s="18">
        <v>20.184950400000002</v>
      </c>
      <c r="I21" s="18">
        <v>5.9939999999999998</v>
      </c>
      <c r="J21" s="18">
        <v>10.896000000000001</v>
      </c>
      <c r="K21" s="18">
        <f t="shared" si="0"/>
        <v>3.2949504000000003</v>
      </c>
    </row>
    <row r="22" spans="1:11" x14ac:dyDescent="0.2">
      <c r="A22" s="48"/>
      <c r="B22" s="17" t="s">
        <v>609</v>
      </c>
      <c r="C22" s="17" t="s">
        <v>610</v>
      </c>
      <c r="D22" s="47" t="s">
        <v>19</v>
      </c>
      <c r="E22" s="47" t="s">
        <v>292</v>
      </c>
      <c r="F22" s="47" t="s">
        <v>23</v>
      </c>
      <c r="G22" s="13" t="s">
        <v>579</v>
      </c>
      <c r="H22" s="18">
        <v>319.85343999999998</v>
      </c>
      <c r="I22" s="18">
        <v>105.804</v>
      </c>
      <c r="J22" s="18">
        <v>164.35</v>
      </c>
      <c r="K22" s="18">
        <f t="shared" si="0"/>
        <v>49.699439999999996</v>
      </c>
    </row>
    <row r="23" spans="1:11" x14ac:dyDescent="0.2">
      <c r="A23" s="48"/>
      <c r="B23" s="17" t="s">
        <v>609</v>
      </c>
      <c r="C23" s="17" t="s">
        <v>612</v>
      </c>
      <c r="D23" s="47" t="s">
        <v>19</v>
      </c>
      <c r="E23" s="47" t="s">
        <v>292</v>
      </c>
      <c r="F23" s="47" t="s">
        <v>23</v>
      </c>
      <c r="G23" s="13" t="s">
        <v>579</v>
      </c>
      <c r="H23" s="18">
        <v>194.88783999999998</v>
      </c>
      <c r="I23" s="18">
        <v>88.611999999999995</v>
      </c>
      <c r="J23" s="18">
        <v>81.599999999999994</v>
      </c>
      <c r="K23" s="18">
        <f t="shared" si="0"/>
        <v>24.675839999999997</v>
      </c>
    </row>
    <row r="24" spans="1:11" x14ac:dyDescent="0.2">
      <c r="A24" s="48"/>
      <c r="B24" s="17" t="s">
        <v>613</v>
      </c>
      <c r="C24" s="17" t="s">
        <v>614</v>
      </c>
      <c r="D24" s="47" t="s">
        <v>19</v>
      </c>
      <c r="E24" s="47" t="s">
        <v>292</v>
      </c>
      <c r="F24" s="47" t="s">
        <v>23</v>
      </c>
      <c r="G24" s="13" t="s">
        <v>579</v>
      </c>
      <c r="H24" s="18">
        <v>193.507104</v>
      </c>
      <c r="I24" s="18">
        <v>64.296000000000006</v>
      </c>
      <c r="J24" s="18">
        <v>99.21</v>
      </c>
      <c r="K24" s="18">
        <f t="shared" si="0"/>
        <v>30.001103999999998</v>
      </c>
    </row>
    <row r="25" spans="1:11" x14ac:dyDescent="0.2">
      <c r="A25" s="48"/>
      <c r="B25" s="17" t="s">
        <v>613</v>
      </c>
      <c r="C25" s="17" t="s">
        <v>614</v>
      </c>
      <c r="D25" s="47" t="s">
        <v>19</v>
      </c>
      <c r="E25" s="47" t="s">
        <v>292</v>
      </c>
      <c r="F25" s="47" t="s">
        <v>23</v>
      </c>
      <c r="G25" s="13" t="s">
        <v>579</v>
      </c>
      <c r="H25" s="18">
        <v>349.55706400000003</v>
      </c>
      <c r="I25" s="18">
        <v>122.959</v>
      </c>
      <c r="J25" s="18">
        <v>173.98500000000001</v>
      </c>
      <c r="K25" s="18">
        <f t="shared" si="0"/>
        <v>52.613064000000001</v>
      </c>
    </row>
    <row r="26" spans="1:11" x14ac:dyDescent="0.2">
      <c r="A26" s="48"/>
      <c r="B26" s="17" t="s">
        <v>613</v>
      </c>
      <c r="C26" s="17" t="s">
        <v>615</v>
      </c>
      <c r="D26" s="47" t="s">
        <v>19</v>
      </c>
      <c r="E26" s="47" t="s">
        <v>292</v>
      </c>
      <c r="F26" s="47" t="s">
        <v>23</v>
      </c>
      <c r="G26" s="13" t="s">
        <v>579</v>
      </c>
      <c r="H26" s="18">
        <v>20.704904000000003</v>
      </c>
      <c r="I26" s="18">
        <v>9.3610000000000007</v>
      </c>
      <c r="J26" s="18">
        <v>8.7100000000000009</v>
      </c>
      <c r="K26" s="18">
        <f t="shared" si="0"/>
        <v>2.6339040000000002</v>
      </c>
    </row>
    <row r="27" spans="1:11" x14ac:dyDescent="0.2">
      <c r="A27" s="48"/>
      <c r="B27" s="17" t="s">
        <v>613</v>
      </c>
      <c r="C27" s="17" t="s">
        <v>611</v>
      </c>
      <c r="D27" s="47" t="s">
        <v>19</v>
      </c>
      <c r="E27" s="47" t="s">
        <v>292</v>
      </c>
      <c r="F27" s="47" t="s">
        <v>23</v>
      </c>
      <c r="G27" s="13" t="s">
        <v>579</v>
      </c>
      <c r="H27" s="18">
        <v>124.8288848</v>
      </c>
      <c r="I27" s="18">
        <v>93.471000000000004</v>
      </c>
      <c r="J27" s="18">
        <v>24.077000000000002</v>
      </c>
      <c r="K27" s="18">
        <f t="shared" si="0"/>
        <v>7.2808848000000008</v>
      </c>
    </row>
    <row r="28" spans="1:11" x14ac:dyDescent="0.2">
      <c r="A28" s="48"/>
      <c r="B28" s="17" t="s">
        <v>613</v>
      </c>
      <c r="C28" s="17" t="s">
        <v>616</v>
      </c>
      <c r="D28" s="47" t="s">
        <v>19</v>
      </c>
      <c r="E28" s="47" t="s">
        <v>292</v>
      </c>
      <c r="F28" s="47" t="s">
        <v>23</v>
      </c>
      <c r="G28" s="13" t="s">
        <v>579</v>
      </c>
      <c r="H28" s="18">
        <v>170.25919999999999</v>
      </c>
      <c r="I28" s="18">
        <v>82.51</v>
      </c>
      <c r="J28" s="18">
        <v>67.375</v>
      </c>
      <c r="K28" s="18">
        <f t="shared" si="0"/>
        <v>20.374200000000002</v>
      </c>
    </row>
    <row r="29" spans="1:11" x14ac:dyDescent="0.2">
      <c r="A29" s="48"/>
      <c r="B29" s="17" t="s">
        <v>617</v>
      </c>
      <c r="C29" s="17" t="s">
        <v>618</v>
      </c>
      <c r="D29" s="47" t="s">
        <v>19</v>
      </c>
      <c r="E29" s="47" t="s">
        <v>292</v>
      </c>
      <c r="F29" s="47" t="s">
        <v>23</v>
      </c>
      <c r="G29" s="13" t="s">
        <v>579</v>
      </c>
      <c r="H29" s="18">
        <v>6.4992736000000004</v>
      </c>
      <c r="I29" s="18">
        <v>0.49</v>
      </c>
      <c r="J29" s="18">
        <v>4.6139999999999999</v>
      </c>
      <c r="K29" s="18">
        <f t="shared" si="0"/>
        <v>1.3952735999999999</v>
      </c>
    </row>
    <row r="30" spans="1:11" x14ac:dyDescent="0.2">
      <c r="A30" s="48"/>
      <c r="B30" s="17" t="s">
        <v>619</v>
      </c>
      <c r="C30" s="17" t="s">
        <v>620</v>
      </c>
      <c r="D30" s="47" t="s">
        <v>19</v>
      </c>
      <c r="E30" s="47" t="s">
        <v>292</v>
      </c>
      <c r="F30" s="47" t="s">
        <v>23</v>
      </c>
      <c r="G30" s="13" t="s">
        <v>579</v>
      </c>
      <c r="H30" s="18">
        <v>2.4622896000000001</v>
      </c>
      <c r="I30" s="18">
        <v>0.24299999999999999</v>
      </c>
      <c r="J30" s="18">
        <v>1.704</v>
      </c>
      <c r="K30" s="18">
        <f t="shared" si="0"/>
        <v>0.51528960000000001</v>
      </c>
    </row>
    <row r="31" spans="1:11" x14ac:dyDescent="0.2">
      <c r="A31" s="48"/>
      <c r="B31" s="17" t="s">
        <v>621</v>
      </c>
      <c r="C31" s="17" t="s">
        <v>622</v>
      </c>
      <c r="D31" s="47" t="s">
        <v>19</v>
      </c>
      <c r="E31" s="47" t="s">
        <v>292</v>
      </c>
      <c r="F31" s="47" t="s">
        <v>23</v>
      </c>
      <c r="G31" s="13" t="s">
        <v>579</v>
      </c>
      <c r="H31" s="18">
        <v>200.98920320000002</v>
      </c>
      <c r="I31" s="18">
        <v>14.69</v>
      </c>
      <c r="J31" s="18">
        <v>143.04300000000001</v>
      </c>
      <c r="K31" s="18">
        <f t="shared" si="0"/>
        <v>43.256203200000002</v>
      </c>
    </row>
    <row r="32" spans="1:11" x14ac:dyDescent="0.2">
      <c r="A32" s="48"/>
      <c r="B32" s="17" t="s">
        <v>623</v>
      </c>
      <c r="C32" s="17" t="s">
        <v>624</v>
      </c>
      <c r="D32" s="47" t="s">
        <v>19</v>
      </c>
      <c r="E32" s="47" t="s">
        <v>292</v>
      </c>
      <c r="F32" s="47" t="s">
        <v>23</v>
      </c>
      <c r="G32" s="13" t="s">
        <v>579</v>
      </c>
      <c r="H32" s="18">
        <v>134.005672</v>
      </c>
      <c r="I32" s="18">
        <v>13.169</v>
      </c>
      <c r="J32" s="18">
        <v>92.78</v>
      </c>
      <c r="K32" s="18">
        <f t="shared" si="0"/>
        <v>28.056671999999999</v>
      </c>
    </row>
    <row r="33" spans="1:11" x14ac:dyDescent="0.2">
      <c r="A33" s="48"/>
      <c r="B33" s="17" t="s">
        <v>625</v>
      </c>
      <c r="C33" s="17" t="s">
        <v>626</v>
      </c>
      <c r="D33" s="47" t="s">
        <v>19</v>
      </c>
      <c r="E33" s="47" t="s">
        <v>292</v>
      </c>
      <c r="F33" s="47" t="s">
        <v>23</v>
      </c>
      <c r="G33" s="13" t="s">
        <v>579</v>
      </c>
      <c r="H33" s="18">
        <v>15.305911999999999</v>
      </c>
      <c r="I33" s="18">
        <v>6.6710000000000003</v>
      </c>
      <c r="J33" s="18">
        <v>6.63</v>
      </c>
      <c r="K33" s="18">
        <f t="shared" si="0"/>
        <v>2.004912</v>
      </c>
    </row>
    <row r="34" spans="1:11" ht="25.5" x14ac:dyDescent="0.2">
      <c r="A34" s="48"/>
      <c r="B34" s="17" t="s">
        <v>625</v>
      </c>
      <c r="C34" s="17" t="s">
        <v>627</v>
      </c>
      <c r="D34" s="47" t="s">
        <v>19</v>
      </c>
      <c r="E34" s="47" t="s">
        <v>292</v>
      </c>
      <c r="F34" s="47" t="s">
        <v>23</v>
      </c>
      <c r="G34" s="13" t="s">
        <v>579</v>
      </c>
      <c r="H34" s="18">
        <v>98.977011200000007</v>
      </c>
      <c r="I34" s="18">
        <v>62.558</v>
      </c>
      <c r="J34" s="18">
        <v>27.963000000000001</v>
      </c>
      <c r="K34" s="18">
        <f t="shared" si="0"/>
        <v>8.4560112000000007</v>
      </c>
    </row>
    <row r="35" spans="1:11" x14ac:dyDescent="0.2">
      <c r="A35" s="48"/>
      <c r="B35" s="17" t="s">
        <v>628</v>
      </c>
      <c r="C35" s="17" t="s">
        <v>629</v>
      </c>
      <c r="D35" s="47" t="s">
        <v>19</v>
      </c>
      <c r="E35" s="47" t="s">
        <v>292</v>
      </c>
      <c r="F35" s="47" t="s">
        <v>23</v>
      </c>
      <c r="G35" s="13" t="s">
        <v>579</v>
      </c>
      <c r="H35" s="18">
        <v>75.020172799999997</v>
      </c>
      <c r="I35" s="18">
        <v>4.4340000000000002</v>
      </c>
      <c r="J35" s="18">
        <v>54.197000000000003</v>
      </c>
      <c r="K35" s="18">
        <f t="shared" si="0"/>
        <v>16.389172800000001</v>
      </c>
    </row>
    <row r="36" spans="1:11" x14ac:dyDescent="0.2">
      <c r="A36" s="48"/>
      <c r="B36" s="17" t="s">
        <v>628</v>
      </c>
      <c r="C36" s="17" t="s">
        <v>626</v>
      </c>
      <c r="D36" s="47" t="s">
        <v>19</v>
      </c>
      <c r="E36" s="47" t="s">
        <v>292</v>
      </c>
      <c r="F36" s="47" t="s">
        <v>23</v>
      </c>
      <c r="G36" s="13" t="s">
        <v>579</v>
      </c>
      <c r="H36" s="18">
        <v>17.635881600000001</v>
      </c>
      <c r="I36" s="18">
        <v>7.4980000000000002</v>
      </c>
      <c r="J36" s="18">
        <v>7.7839999999999998</v>
      </c>
      <c r="K36" s="18">
        <f t="shared" si="0"/>
        <v>2.3538815999999998</v>
      </c>
    </row>
    <row r="37" spans="1:11" ht="25.5" x14ac:dyDescent="0.2">
      <c r="A37" s="48"/>
      <c r="B37" s="17" t="s">
        <v>628</v>
      </c>
      <c r="C37" s="17" t="s">
        <v>627</v>
      </c>
      <c r="D37" s="47" t="s">
        <v>19</v>
      </c>
      <c r="E37" s="47" t="s">
        <v>292</v>
      </c>
      <c r="F37" s="47" t="s">
        <v>23</v>
      </c>
      <c r="G37" s="13" t="s">
        <v>579</v>
      </c>
      <c r="H37" s="18">
        <v>89.677713600000004</v>
      </c>
      <c r="I37" s="18">
        <v>60.094999999999999</v>
      </c>
      <c r="J37" s="18">
        <v>22.713999999999999</v>
      </c>
      <c r="K37" s="18">
        <f t="shared" si="0"/>
        <v>6.8687135999999995</v>
      </c>
    </row>
    <row r="38" spans="1:11" ht="25.5" x14ac:dyDescent="0.2">
      <c r="A38" s="48"/>
      <c r="B38" s="17" t="s">
        <v>630</v>
      </c>
      <c r="C38" s="17" t="s">
        <v>627</v>
      </c>
      <c r="D38" s="47" t="s">
        <v>19</v>
      </c>
      <c r="E38" s="47" t="s">
        <v>292</v>
      </c>
      <c r="F38" s="47" t="s">
        <v>23</v>
      </c>
      <c r="G38" s="13" t="s">
        <v>579</v>
      </c>
      <c r="H38" s="18">
        <v>100.80766879999999</v>
      </c>
      <c r="I38" s="18">
        <v>62.241</v>
      </c>
      <c r="J38" s="18">
        <v>29.611999999999998</v>
      </c>
      <c r="K38" s="18">
        <f t="shared" si="0"/>
        <v>8.9546688000000003</v>
      </c>
    </row>
    <row r="39" spans="1:11" x14ac:dyDescent="0.2">
      <c r="A39" s="48"/>
      <c r="B39" s="17" t="s">
        <v>630</v>
      </c>
      <c r="C39" s="17" t="s">
        <v>631</v>
      </c>
      <c r="D39" s="47" t="s">
        <v>19</v>
      </c>
      <c r="E39" s="47" t="s">
        <v>292</v>
      </c>
      <c r="F39" s="47" t="s">
        <v>23</v>
      </c>
      <c r="G39" s="13" t="s">
        <v>579</v>
      </c>
      <c r="H39" s="18">
        <v>18.021620800000001</v>
      </c>
      <c r="I39" s="18">
        <v>1.4590000000000001</v>
      </c>
      <c r="J39" s="18">
        <v>12.717000000000001</v>
      </c>
      <c r="K39" s="18">
        <f t="shared" si="0"/>
        <v>3.8456208000000003</v>
      </c>
    </row>
    <row r="40" spans="1:11" x14ac:dyDescent="0.2">
      <c r="A40" s="48"/>
      <c r="B40" s="17" t="s">
        <v>632</v>
      </c>
      <c r="C40" s="17" t="s">
        <v>633</v>
      </c>
      <c r="D40" s="47" t="s">
        <v>19</v>
      </c>
      <c r="E40" s="47" t="s">
        <v>292</v>
      </c>
      <c r="F40" s="47" t="s">
        <v>23</v>
      </c>
      <c r="G40" s="13" t="s">
        <v>579</v>
      </c>
      <c r="H40" s="18">
        <v>57.407040000000002</v>
      </c>
      <c r="I40" s="18">
        <v>15.6</v>
      </c>
      <c r="J40" s="18">
        <v>32.1</v>
      </c>
      <c r="K40" s="18">
        <f t="shared" si="0"/>
        <v>9.707040000000001</v>
      </c>
    </row>
    <row r="41" spans="1:11" x14ac:dyDescent="0.2">
      <c r="A41" s="48"/>
      <c r="B41" s="17" t="s">
        <v>634</v>
      </c>
      <c r="C41" s="17" t="s">
        <v>635</v>
      </c>
      <c r="D41" s="47" t="s">
        <v>19</v>
      </c>
      <c r="E41" s="47" t="s">
        <v>292</v>
      </c>
      <c r="F41" s="47" t="s">
        <v>23</v>
      </c>
      <c r="G41" s="50" t="s">
        <v>636</v>
      </c>
      <c r="H41" s="18">
        <v>1340</v>
      </c>
      <c r="I41" s="18">
        <v>0</v>
      </c>
      <c r="J41" s="18">
        <v>0</v>
      </c>
      <c r="K41" s="18">
        <v>0</v>
      </c>
    </row>
    <row r="42" spans="1:11" x14ac:dyDescent="0.2">
      <c r="A42" s="48"/>
      <c r="B42" s="17" t="s">
        <v>606</v>
      </c>
      <c r="C42" s="17" t="s">
        <v>637</v>
      </c>
      <c r="D42" s="47" t="s">
        <v>19</v>
      </c>
      <c r="E42" s="47" t="s">
        <v>292</v>
      </c>
      <c r="F42" s="47" t="s">
        <v>23</v>
      </c>
      <c r="G42" s="50" t="s">
        <v>636</v>
      </c>
      <c r="H42" s="18">
        <v>3333</v>
      </c>
      <c r="I42" s="18">
        <v>0</v>
      </c>
      <c r="J42" s="18">
        <v>0</v>
      </c>
      <c r="K42" s="18">
        <v>0</v>
      </c>
    </row>
    <row r="43" spans="1:11" x14ac:dyDescent="0.2">
      <c r="A43" s="48"/>
      <c r="B43" s="17" t="s">
        <v>638</v>
      </c>
      <c r="C43" s="17" t="s">
        <v>639</v>
      </c>
      <c r="D43" s="47" t="s">
        <v>19</v>
      </c>
      <c r="E43" s="47" t="s">
        <v>292</v>
      </c>
      <c r="F43" s="47" t="s">
        <v>23</v>
      </c>
      <c r="G43" s="50" t="s">
        <v>636</v>
      </c>
      <c r="H43" s="18">
        <v>1427</v>
      </c>
      <c r="I43" s="18">
        <v>0</v>
      </c>
      <c r="J43" s="18">
        <v>0</v>
      </c>
      <c r="K43" s="18">
        <v>0</v>
      </c>
    </row>
    <row r="44" spans="1:11" x14ac:dyDescent="0.2">
      <c r="A44" s="48"/>
      <c r="B44" s="17" t="s">
        <v>640</v>
      </c>
      <c r="C44" s="17" t="s">
        <v>641</v>
      </c>
      <c r="D44" s="47" t="s">
        <v>19</v>
      </c>
      <c r="E44" s="47" t="s">
        <v>292</v>
      </c>
      <c r="F44" s="47" t="s">
        <v>23</v>
      </c>
      <c r="G44" s="50" t="s">
        <v>642</v>
      </c>
      <c r="H44" s="18">
        <v>931</v>
      </c>
      <c r="I44" s="18">
        <v>0</v>
      </c>
      <c r="J44" s="18">
        <v>0</v>
      </c>
      <c r="K44" s="18">
        <v>0</v>
      </c>
    </row>
    <row r="45" spans="1:11" x14ac:dyDescent="0.2">
      <c r="A45" s="48"/>
      <c r="B45" s="17" t="s">
        <v>608</v>
      </c>
      <c r="C45" s="17" t="s">
        <v>643</v>
      </c>
      <c r="D45" s="47" t="s">
        <v>19</v>
      </c>
      <c r="E45" s="47" t="s">
        <v>292</v>
      </c>
      <c r="F45" s="47" t="s">
        <v>23</v>
      </c>
      <c r="G45" s="50" t="s">
        <v>642</v>
      </c>
      <c r="H45" s="18">
        <v>992</v>
      </c>
      <c r="I45" s="18">
        <v>0</v>
      </c>
      <c r="J45" s="18">
        <v>0</v>
      </c>
      <c r="K45" s="18">
        <v>0</v>
      </c>
    </row>
    <row r="46" spans="1:11" x14ac:dyDescent="0.2">
      <c r="A46" s="48"/>
      <c r="B46" s="17" t="s">
        <v>644</v>
      </c>
      <c r="C46" s="17" t="s">
        <v>645</v>
      </c>
      <c r="D46" s="47" t="s">
        <v>19</v>
      </c>
      <c r="E46" s="47" t="s">
        <v>292</v>
      </c>
      <c r="F46" s="47" t="s">
        <v>23</v>
      </c>
      <c r="G46" s="50" t="s">
        <v>642</v>
      </c>
      <c r="H46" s="18">
        <v>650</v>
      </c>
      <c r="I46" s="18">
        <v>0</v>
      </c>
      <c r="J46" s="18">
        <v>0</v>
      </c>
      <c r="K46" s="18">
        <v>0</v>
      </c>
    </row>
    <row r="47" spans="1:11" x14ac:dyDescent="0.2">
      <c r="A47" s="48"/>
      <c r="B47" s="17" t="s">
        <v>609</v>
      </c>
      <c r="C47" s="17" t="s">
        <v>646</v>
      </c>
      <c r="D47" s="47" t="s">
        <v>19</v>
      </c>
      <c r="E47" s="47" t="s">
        <v>292</v>
      </c>
      <c r="F47" s="47" t="s">
        <v>23</v>
      </c>
      <c r="G47" s="50" t="s">
        <v>642</v>
      </c>
      <c r="H47" s="18">
        <v>732</v>
      </c>
      <c r="I47" s="18">
        <v>0</v>
      </c>
      <c r="J47" s="18">
        <v>0</v>
      </c>
      <c r="K47" s="18">
        <v>0</v>
      </c>
    </row>
    <row r="48" spans="1:11" x14ac:dyDescent="0.2">
      <c r="A48" s="48"/>
      <c r="B48" s="17" t="s">
        <v>613</v>
      </c>
      <c r="C48" s="17" t="s">
        <v>647</v>
      </c>
      <c r="D48" s="47" t="s">
        <v>19</v>
      </c>
      <c r="E48" s="47" t="s">
        <v>292</v>
      </c>
      <c r="F48" s="47" t="s">
        <v>23</v>
      </c>
      <c r="G48" s="50" t="s">
        <v>642</v>
      </c>
      <c r="H48" s="18">
        <v>1506</v>
      </c>
      <c r="I48" s="18">
        <v>0</v>
      </c>
      <c r="J48" s="18">
        <v>0</v>
      </c>
      <c r="K48" s="18">
        <v>0</v>
      </c>
    </row>
    <row r="49" spans="1:11" x14ac:dyDescent="0.2">
      <c r="A49" s="48"/>
      <c r="B49" s="17" t="s">
        <v>648</v>
      </c>
      <c r="C49" s="17" t="s">
        <v>649</v>
      </c>
      <c r="D49" s="47" t="s">
        <v>19</v>
      </c>
      <c r="E49" s="47" t="s">
        <v>292</v>
      </c>
      <c r="F49" s="47" t="s">
        <v>23</v>
      </c>
      <c r="G49" s="50" t="s">
        <v>579</v>
      </c>
      <c r="H49" s="18">
        <v>100.59570239999999</v>
      </c>
      <c r="I49" s="18">
        <v>35.799999999999997</v>
      </c>
      <c r="J49" s="18">
        <v>49.750999999999998</v>
      </c>
      <c r="K49" s="18">
        <v>15.0447024</v>
      </c>
    </row>
    <row r="50" spans="1:11" x14ac:dyDescent="0.2">
      <c r="A50" s="48"/>
      <c r="B50" s="17" t="s">
        <v>650</v>
      </c>
      <c r="C50" s="17" t="s">
        <v>651</v>
      </c>
      <c r="D50" s="47" t="s">
        <v>19</v>
      </c>
      <c r="E50" s="47" t="s">
        <v>292</v>
      </c>
      <c r="F50" s="47" t="s">
        <v>23</v>
      </c>
      <c r="G50" s="50" t="s">
        <v>579</v>
      </c>
      <c r="H50" s="18">
        <v>97.092361600000004</v>
      </c>
      <c r="I50" s="18">
        <v>36.225999999999999</v>
      </c>
      <c r="J50" s="18">
        <v>46.734000000000002</v>
      </c>
      <c r="K50" s="18">
        <v>14.132361600000001</v>
      </c>
    </row>
    <row r="51" spans="1:11" x14ac:dyDescent="0.2">
      <c r="A51" s="48"/>
      <c r="B51" s="17" t="s">
        <v>652</v>
      </c>
      <c r="C51" s="17" t="s">
        <v>653</v>
      </c>
      <c r="D51" s="47" t="s">
        <v>19</v>
      </c>
      <c r="E51" s="47" t="s">
        <v>292</v>
      </c>
      <c r="F51" s="47" t="s">
        <v>23</v>
      </c>
      <c r="G51" s="13" t="s">
        <v>579</v>
      </c>
      <c r="H51" s="18">
        <v>218.49480000000003</v>
      </c>
      <c r="I51" s="18">
        <v>95.157520000000005</v>
      </c>
      <c r="J51" s="18">
        <v>94.7</v>
      </c>
      <c r="K51" s="18">
        <f t="shared" ref="K51:K112" si="1">J51*0.3024</f>
        <v>28.637280000000001</v>
      </c>
    </row>
    <row r="52" spans="1:11" x14ac:dyDescent="0.2">
      <c r="A52" s="48"/>
      <c r="B52" s="17" t="s">
        <v>652</v>
      </c>
      <c r="C52" s="17" t="s">
        <v>654</v>
      </c>
      <c r="D52" s="47" t="s">
        <v>19</v>
      </c>
      <c r="E52" s="47" t="s">
        <v>292</v>
      </c>
      <c r="F52" s="47" t="s">
        <v>23</v>
      </c>
      <c r="G52" s="13" t="s">
        <v>579</v>
      </c>
      <c r="H52" s="18">
        <v>24.967770000000002</v>
      </c>
      <c r="I52" s="18">
        <v>20.66985</v>
      </c>
      <c r="J52" s="18">
        <v>3.3</v>
      </c>
      <c r="K52" s="18">
        <f t="shared" si="1"/>
        <v>0.99791999999999992</v>
      </c>
    </row>
    <row r="53" spans="1:11" x14ac:dyDescent="0.2">
      <c r="A53" s="48"/>
      <c r="B53" s="17" t="s">
        <v>655</v>
      </c>
      <c r="C53" s="17" t="s">
        <v>656</v>
      </c>
      <c r="D53" s="47" t="s">
        <v>19</v>
      </c>
      <c r="E53" s="47" t="s">
        <v>292</v>
      </c>
      <c r="F53" s="47" t="s">
        <v>23</v>
      </c>
      <c r="G53" s="13" t="s">
        <v>579</v>
      </c>
      <c r="H53" s="18">
        <v>21.928442</v>
      </c>
      <c r="I53" s="18">
        <v>13.847049999999999</v>
      </c>
      <c r="J53" s="18">
        <v>6.2050000000000001</v>
      </c>
      <c r="K53" s="18">
        <f t="shared" si="1"/>
        <v>1.8763920000000001</v>
      </c>
    </row>
    <row r="54" spans="1:11" x14ac:dyDescent="0.2">
      <c r="A54" s="48"/>
      <c r="B54" s="17" t="s">
        <v>657</v>
      </c>
      <c r="C54" s="17" t="s">
        <v>658</v>
      </c>
      <c r="D54" s="47" t="s">
        <v>19</v>
      </c>
      <c r="E54" s="47" t="s">
        <v>292</v>
      </c>
      <c r="F54" s="47" t="s">
        <v>23</v>
      </c>
      <c r="G54" s="13" t="s">
        <v>579</v>
      </c>
      <c r="H54" s="18">
        <v>14.355969200000001</v>
      </c>
      <c r="I54" s="18">
        <v>9.9825099999999996</v>
      </c>
      <c r="J54" s="18">
        <v>3.3580000000000001</v>
      </c>
      <c r="K54" s="18">
        <f t="shared" si="1"/>
        <v>1.0154592</v>
      </c>
    </row>
    <row r="55" spans="1:11" x14ac:dyDescent="0.2">
      <c r="A55" s="48"/>
      <c r="B55" s="17" t="s">
        <v>659</v>
      </c>
      <c r="C55" s="17" t="s">
        <v>660</v>
      </c>
      <c r="D55" s="47" t="s">
        <v>19</v>
      </c>
      <c r="E55" s="47" t="s">
        <v>292</v>
      </c>
      <c r="F55" s="47" t="s">
        <v>23</v>
      </c>
      <c r="G55" s="13" t="s">
        <v>579</v>
      </c>
      <c r="H55" s="18">
        <v>18.8471896</v>
      </c>
      <c r="I55" s="18">
        <v>0.93398000000000003</v>
      </c>
      <c r="J55" s="18">
        <v>13.754</v>
      </c>
      <c r="K55" s="18">
        <f t="shared" si="1"/>
        <v>4.1592095999999996</v>
      </c>
    </row>
    <row r="56" spans="1:11" x14ac:dyDescent="0.2">
      <c r="A56" s="48"/>
      <c r="B56" s="17" t="s">
        <v>659</v>
      </c>
      <c r="C56" s="17" t="s">
        <v>618</v>
      </c>
      <c r="D56" s="47" t="s">
        <v>19</v>
      </c>
      <c r="E56" s="47" t="s">
        <v>292</v>
      </c>
      <c r="F56" s="47" t="s">
        <v>23</v>
      </c>
      <c r="G56" s="13" t="s">
        <v>579</v>
      </c>
      <c r="H56" s="18">
        <v>50.946336799999997</v>
      </c>
      <c r="I56" s="18">
        <v>6.8509800000000007</v>
      </c>
      <c r="J56" s="18">
        <v>33.856999999999999</v>
      </c>
      <c r="K56" s="18">
        <f t="shared" si="1"/>
        <v>10.2383568</v>
      </c>
    </row>
    <row r="57" spans="1:11" x14ac:dyDescent="0.2">
      <c r="A57" s="48"/>
      <c r="B57" s="17" t="s">
        <v>661</v>
      </c>
      <c r="C57" s="17" t="s">
        <v>662</v>
      </c>
      <c r="D57" s="47" t="s">
        <v>19</v>
      </c>
      <c r="E57" s="47" t="s">
        <v>292</v>
      </c>
      <c r="F57" s="47" t="s">
        <v>23</v>
      </c>
      <c r="G57" s="13" t="s">
        <v>579</v>
      </c>
      <c r="H57" s="18">
        <v>31.436896399999998</v>
      </c>
      <c r="I57" s="18">
        <v>4.4954499999999999</v>
      </c>
      <c r="J57" s="18">
        <v>20.686</v>
      </c>
      <c r="K57" s="18">
        <f t="shared" si="1"/>
        <v>6.2554464000000003</v>
      </c>
    </row>
    <row r="58" spans="1:11" x14ac:dyDescent="0.2">
      <c r="A58" s="48"/>
      <c r="B58" s="17" t="s">
        <v>663</v>
      </c>
      <c r="C58" s="17" t="s">
        <v>660</v>
      </c>
      <c r="D58" s="47" t="s">
        <v>19</v>
      </c>
      <c r="E58" s="47" t="s">
        <v>292</v>
      </c>
      <c r="F58" s="47" t="s">
        <v>23</v>
      </c>
      <c r="G58" s="13" t="s">
        <v>579</v>
      </c>
      <c r="H58" s="18">
        <v>18.8471896</v>
      </c>
      <c r="I58" s="18">
        <v>0.93398000000000003</v>
      </c>
      <c r="J58" s="18">
        <v>13.754</v>
      </c>
      <c r="K58" s="18">
        <f t="shared" si="1"/>
        <v>4.1592095999999996</v>
      </c>
    </row>
    <row r="59" spans="1:11" x14ac:dyDescent="0.2">
      <c r="A59" s="48"/>
      <c r="B59" s="17" t="s">
        <v>663</v>
      </c>
      <c r="C59" s="17" t="s">
        <v>618</v>
      </c>
      <c r="D59" s="47" t="s">
        <v>19</v>
      </c>
      <c r="E59" s="47" t="s">
        <v>292</v>
      </c>
      <c r="F59" s="47" t="s">
        <v>23</v>
      </c>
      <c r="G59" s="13" t="s">
        <v>579</v>
      </c>
      <c r="H59" s="18">
        <v>45.762455200000005</v>
      </c>
      <c r="I59" s="18">
        <v>5.9441800000000002</v>
      </c>
      <c r="J59" s="18">
        <v>30.573</v>
      </c>
      <c r="K59" s="18">
        <f t="shared" si="1"/>
        <v>9.2452752</v>
      </c>
    </row>
    <row r="60" spans="1:11" x14ac:dyDescent="0.2">
      <c r="A60" s="48"/>
      <c r="B60" s="17" t="s">
        <v>664</v>
      </c>
      <c r="C60" s="17" t="s">
        <v>665</v>
      </c>
      <c r="D60" s="47" t="s">
        <v>19</v>
      </c>
      <c r="E60" s="47" t="s">
        <v>292</v>
      </c>
      <c r="F60" s="47" t="s">
        <v>23</v>
      </c>
      <c r="G60" s="13" t="s">
        <v>579</v>
      </c>
      <c r="H60" s="18">
        <v>6.2815315999999992</v>
      </c>
      <c r="I60" s="18">
        <v>0.31133</v>
      </c>
      <c r="J60" s="18">
        <v>4.5839999999999996</v>
      </c>
      <c r="K60" s="18">
        <f t="shared" si="1"/>
        <v>1.3862015999999999</v>
      </c>
    </row>
    <row r="61" spans="1:11" x14ac:dyDescent="0.2">
      <c r="A61" s="48"/>
      <c r="B61" s="17" t="s">
        <v>664</v>
      </c>
      <c r="C61" s="17" t="s">
        <v>666</v>
      </c>
      <c r="D61" s="47" t="s">
        <v>19</v>
      </c>
      <c r="E61" s="47" t="s">
        <v>292</v>
      </c>
      <c r="F61" s="47" t="s">
        <v>23</v>
      </c>
      <c r="G61" s="13" t="s">
        <v>579</v>
      </c>
      <c r="H61" s="18">
        <v>18.9425876</v>
      </c>
      <c r="I61" s="18">
        <v>3.1197300000000001</v>
      </c>
      <c r="J61" s="18">
        <v>12.148999999999999</v>
      </c>
      <c r="K61" s="18">
        <f t="shared" si="1"/>
        <v>3.6738575999999998</v>
      </c>
    </row>
    <row r="62" spans="1:11" x14ac:dyDescent="0.2">
      <c r="A62" s="48"/>
      <c r="B62" s="17" t="s">
        <v>667</v>
      </c>
      <c r="C62" s="17" t="s">
        <v>668</v>
      </c>
      <c r="D62" s="47" t="s">
        <v>35</v>
      </c>
      <c r="E62" s="47" t="s">
        <v>292</v>
      </c>
      <c r="F62" s="47" t="s">
        <v>23</v>
      </c>
      <c r="G62" s="13" t="s">
        <v>579</v>
      </c>
      <c r="H62" s="18">
        <v>29.021422399999999</v>
      </c>
      <c r="I62" s="18">
        <v>12.707559999999999</v>
      </c>
      <c r="J62" s="18">
        <v>12.526</v>
      </c>
      <c r="K62" s="18">
        <f t="shared" si="1"/>
        <v>3.7878623999999999</v>
      </c>
    </row>
    <row r="63" spans="1:11" x14ac:dyDescent="0.2">
      <c r="A63" s="48"/>
      <c r="B63" s="17" t="s">
        <v>669</v>
      </c>
      <c r="C63" s="17" t="s">
        <v>670</v>
      </c>
      <c r="D63" s="47" t="s">
        <v>35</v>
      </c>
      <c r="E63" s="47" t="s">
        <v>292</v>
      </c>
      <c r="F63" s="47" t="s">
        <v>23</v>
      </c>
      <c r="G63" s="13" t="s">
        <v>579</v>
      </c>
      <c r="H63" s="18">
        <v>2.2614535999999998</v>
      </c>
      <c r="I63" s="18">
        <v>0.74546000000000001</v>
      </c>
      <c r="J63" s="18">
        <v>1.1639999999999999</v>
      </c>
      <c r="K63" s="18">
        <f t="shared" si="1"/>
        <v>0.35199359999999996</v>
      </c>
    </row>
    <row r="64" spans="1:11" ht="38.25" x14ac:dyDescent="0.2">
      <c r="A64" s="48"/>
      <c r="B64" s="17" t="s">
        <v>671</v>
      </c>
      <c r="C64" s="17" t="s">
        <v>672</v>
      </c>
      <c r="D64" s="47" t="s">
        <v>19</v>
      </c>
      <c r="E64" s="47" t="s">
        <v>292</v>
      </c>
      <c r="F64" s="47" t="s">
        <v>23</v>
      </c>
      <c r="G64" s="13" t="s">
        <v>579</v>
      </c>
      <c r="H64" s="18">
        <v>149.1</v>
      </c>
      <c r="I64" s="18">
        <v>149.1</v>
      </c>
      <c r="J64" s="18">
        <v>0</v>
      </c>
      <c r="K64" s="18">
        <f t="shared" si="1"/>
        <v>0</v>
      </c>
    </row>
    <row r="65" spans="1:11" ht="25.5" x14ac:dyDescent="0.2">
      <c r="A65" s="48"/>
      <c r="B65" s="17" t="s">
        <v>673</v>
      </c>
      <c r="C65" s="17" t="s">
        <v>674</v>
      </c>
      <c r="D65" s="47" t="s">
        <v>20</v>
      </c>
      <c r="E65" s="47" t="s">
        <v>292</v>
      </c>
      <c r="F65" s="47" t="s">
        <v>23</v>
      </c>
      <c r="G65" s="13" t="s">
        <v>579</v>
      </c>
      <c r="H65" s="18">
        <v>24.068640000000002</v>
      </c>
      <c r="I65" s="18">
        <v>3.1</v>
      </c>
      <c r="J65" s="18">
        <v>16.100000000000001</v>
      </c>
      <c r="K65" s="18">
        <f t="shared" si="1"/>
        <v>4.8686400000000001</v>
      </c>
    </row>
    <row r="66" spans="1:11" ht="25.5" x14ac:dyDescent="0.2">
      <c r="A66" s="48"/>
      <c r="B66" s="17" t="s">
        <v>675</v>
      </c>
      <c r="C66" s="17" t="s">
        <v>674</v>
      </c>
      <c r="D66" s="47" t="s">
        <v>20</v>
      </c>
      <c r="E66" s="47" t="s">
        <v>292</v>
      </c>
      <c r="F66" s="47" t="s">
        <v>23</v>
      </c>
      <c r="G66" s="13" t="s">
        <v>579</v>
      </c>
      <c r="H66" s="18">
        <v>49.232799999999997</v>
      </c>
      <c r="I66" s="18">
        <v>4.3</v>
      </c>
      <c r="J66" s="18">
        <v>34.5</v>
      </c>
      <c r="K66" s="18">
        <f t="shared" si="1"/>
        <v>10.4328</v>
      </c>
    </row>
    <row r="67" spans="1:11" ht="25.5" x14ac:dyDescent="0.2">
      <c r="A67" s="48"/>
      <c r="B67" s="17" t="s">
        <v>676</v>
      </c>
      <c r="C67" s="17" t="s">
        <v>674</v>
      </c>
      <c r="D67" s="47" t="s">
        <v>20</v>
      </c>
      <c r="E67" s="47" t="s">
        <v>292</v>
      </c>
      <c r="F67" s="47" t="s">
        <v>23</v>
      </c>
      <c r="G67" s="13" t="s">
        <v>579</v>
      </c>
      <c r="H67" s="18">
        <v>53.842400000000005</v>
      </c>
      <c r="I67" s="18">
        <v>3.7</v>
      </c>
      <c r="J67" s="18">
        <v>38.5</v>
      </c>
      <c r="K67" s="18">
        <f t="shared" si="1"/>
        <v>11.6424</v>
      </c>
    </row>
    <row r="68" spans="1:11" x14ac:dyDescent="0.2">
      <c r="A68" s="48"/>
      <c r="B68" s="17" t="s">
        <v>677</v>
      </c>
      <c r="C68" s="17" t="s">
        <v>678</v>
      </c>
      <c r="D68" s="47" t="s">
        <v>19</v>
      </c>
      <c r="E68" s="47" t="s">
        <v>292</v>
      </c>
      <c r="F68" s="47" t="s">
        <v>23</v>
      </c>
      <c r="G68" s="13" t="s">
        <v>579</v>
      </c>
      <c r="H68" s="18">
        <v>6.1905691520000001</v>
      </c>
      <c r="I68" s="18">
        <v>1.879</v>
      </c>
      <c r="J68" s="18">
        <v>3.3104800000000001</v>
      </c>
      <c r="K68" s="18">
        <f t="shared" si="1"/>
        <v>1.001089152</v>
      </c>
    </row>
    <row r="69" spans="1:11" x14ac:dyDescent="0.2">
      <c r="A69" s="48"/>
      <c r="B69" s="17" t="s">
        <v>679</v>
      </c>
      <c r="C69" s="17" t="s">
        <v>680</v>
      </c>
      <c r="D69" s="47" t="s">
        <v>19</v>
      </c>
      <c r="E69" s="47" t="s">
        <v>292</v>
      </c>
      <c r="F69" s="47" t="s">
        <v>23</v>
      </c>
      <c r="G69" s="13" t="s">
        <v>579</v>
      </c>
      <c r="H69" s="18">
        <v>9.0072989760000013</v>
      </c>
      <c r="I69" s="18">
        <v>0.29099999999999998</v>
      </c>
      <c r="J69" s="18">
        <v>6.6924900000000003</v>
      </c>
      <c r="K69" s="18">
        <f t="shared" si="1"/>
        <v>2.0238089760000002</v>
      </c>
    </row>
    <row r="70" spans="1:11" ht="25.5" customHeight="1" x14ac:dyDescent="0.2">
      <c r="A70" s="48"/>
      <c r="B70" s="17" t="s">
        <v>681</v>
      </c>
      <c r="C70" s="17" t="s">
        <v>674</v>
      </c>
      <c r="D70" s="47" t="s">
        <v>20</v>
      </c>
      <c r="E70" s="47" t="s">
        <v>292</v>
      </c>
      <c r="F70" s="47" t="s">
        <v>23</v>
      </c>
      <c r="G70" s="13" t="s">
        <v>579</v>
      </c>
      <c r="H70" s="18">
        <v>48.297995456000002</v>
      </c>
      <c r="I70" s="18">
        <v>9.5660000000000007</v>
      </c>
      <c r="J70" s="18">
        <v>29.738939999999999</v>
      </c>
      <c r="K70" s="18">
        <f t="shared" si="1"/>
        <v>8.9930554560000004</v>
      </c>
    </row>
    <row r="71" spans="1:11" x14ac:dyDescent="0.2">
      <c r="A71" s="48"/>
      <c r="B71" s="17" t="s">
        <v>682</v>
      </c>
      <c r="C71" s="17" t="s">
        <v>683</v>
      </c>
      <c r="D71" s="47" t="s">
        <v>19</v>
      </c>
      <c r="E71" s="47" t="s">
        <v>292</v>
      </c>
      <c r="F71" s="47" t="s">
        <v>23</v>
      </c>
      <c r="G71" s="13" t="s">
        <v>579</v>
      </c>
      <c r="H71" s="18">
        <v>11.886560000000001</v>
      </c>
      <c r="I71" s="18">
        <v>2.9</v>
      </c>
      <c r="J71" s="18">
        <v>6.9</v>
      </c>
      <c r="K71" s="18">
        <f t="shared" si="1"/>
        <v>2.08656</v>
      </c>
    </row>
    <row r="72" spans="1:11" x14ac:dyDescent="0.2">
      <c r="A72" s="48"/>
      <c r="B72" s="17" t="s">
        <v>684</v>
      </c>
      <c r="C72" s="17" t="s">
        <v>685</v>
      </c>
      <c r="D72" s="47" t="s">
        <v>19</v>
      </c>
      <c r="E72" s="47" t="s">
        <v>292</v>
      </c>
      <c r="F72" s="47" t="s">
        <v>23</v>
      </c>
      <c r="G72" s="13" t="s">
        <v>579</v>
      </c>
      <c r="H72" s="18">
        <v>3.9287300480000003</v>
      </c>
      <c r="I72" s="18">
        <v>0.96899999999999997</v>
      </c>
      <c r="J72" s="18">
        <v>2.2725200000000001</v>
      </c>
      <c r="K72" s="18">
        <f t="shared" si="1"/>
        <v>0.68721004800000007</v>
      </c>
    </row>
    <row r="73" spans="1:11" x14ac:dyDescent="0.2">
      <c r="A73" s="48"/>
      <c r="B73" s="17" t="s">
        <v>684</v>
      </c>
      <c r="C73" s="17" t="s">
        <v>686</v>
      </c>
      <c r="D73" s="47" t="s">
        <v>19</v>
      </c>
      <c r="E73" s="47" t="s">
        <v>292</v>
      </c>
      <c r="F73" s="47" t="s">
        <v>23</v>
      </c>
      <c r="G73" s="13" t="s">
        <v>579</v>
      </c>
      <c r="H73" s="18">
        <v>12.487232128</v>
      </c>
      <c r="I73" s="18">
        <v>2.4500000000000002</v>
      </c>
      <c r="J73" s="18">
        <v>7.7067199999999998</v>
      </c>
      <c r="K73" s="18">
        <f t="shared" si="1"/>
        <v>2.3305121280000001</v>
      </c>
    </row>
    <row r="74" spans="1:11" ht="12.75" customHeight="1" x14ac:dyDescent="0.2">
      <c r="A74" s="48"/>
      <c r="B74" s="17" t="s">
        <v>687</v>
      </c>
      <c r="C74" s="17" t="s">
        <v>674</v>
      </c>
      <c r="D74" s="47" t="s">
        <v>20</v>
      </c>
      <c r="E74" s="47" t="s">
        <v>292</v>
      </c>
      <c r="F74" s="47" t="s">
        <v>23</v>
      </c>
      <c r="G74" s="13" t="s">
        <v>579</v>
      </c>
      <c r="H74" s="18">
        <v>13.216761952000001</v>
      </c>
      <c r="I74" s="18">
        <v>1.054</v>
      </c>
      <c r="J74" s="18">
        <v>9.33873</v>
      </c>
      <c r="K74" s="18">
        <f t="shared" si="1"/>
        <v>2.8240319519999999</v>
      </c>
    </row>
    <row r="75" spans="1:11" x14ac:dyDescent="0.2">
      <c r="A75" s="48"/>
      <c r="B75" s="17" t="s">
        <v>688</v>
      </c>
      <c r="C75" s="17" t="s">
        <v>656</v>
      </c>
      <c r="D75" s="47" t="s">
        <v>19</v>
      </c>
      <c r="E75" s="47" t="s">
        <v>292</v>
      </c>
      <c r="F75" s="47" t="s">
        <v>23</v>
      </c>
      <c r="G75" s="13" t="s">
        <v>579</v>
      </c>
      <c r="H75" s="18">
        <v>5.4083689599999998</v>
      </c>
      <c r="I75" s="18">
        <v>1.149</v>
      </c>
      <c r="J75" s="18">
        <v>3.2704</v>
      </c>
      <c r="K75" s="18">
        <f t="shared" si="1"/>
        <v>0.98896896000000001</v>
      </c>
    </row>
    <row r="76" spans="1:11" ht="25.5" x14ac:dyDescent="0.2">
      <c r="A76" s="48"/>
      <c r="B76" s="17" t="s">
        <v>689</v>
      </c>
      <c r="C76" s="17" t="s">
        <v>674</v>
      </c>
      <c r="D76" s="47" t="s">
        <v>20</v>
      </c>
      <c r="E76" s="47" t="s">
        <v>292</v>
      </c>
      <c r="F76" s="47" t="s">
        <v>23</v>
      </c>
      <c r="G76" s="13" t="s">
        <v>579</v>
      </c>
      <c r="H76" s="18">
        <v>29.718827615999999</v>
      </c>
      <c r="I76" s="18">
        <v>2.6339999999999999</v>
      </c>
      <c r="J76" s="18">
        <v>20.79609</v>
      </c>
      <c r="K76" s="18">
        <f t="shared" si="1"/>
        <v>6.2887376159999997</v>
      </c>
    </row>
    <row r="77" spans="1:11" x14ac:dyDescent="0.2">
      <c r="A77" s="48"/>
      <c r="B77" s="17" t="s">
        <v>690</v>
      </c>
      <c r="C77" s="17" t="s">
        <v>691</v>
      </c>
      <c r="D77" s="47" t="s">
        <v>19</v>
      </c>
      <c r="E77" s="47" t="s">
        <v>292</v>
      </c>
      <c r="F77" s="47" t="s">
        <v>23</v>
      </c>
      <c r="G77" s="13" t="s">
        <v>579</v>
      </c>
      <c r="H77" s="18">
        <v>5.2753592319999996</v>
      </c>
      <c r="I77" s="18">
        <v>0.64900000000000002</v>
      </c>
      <c r="J77" s="18">
        <v>3.5521799999999999</v>
      </c>
      <c r="K77" s="18">
        <f t="shared" si="1"/>
        <v>1.0741792319999999</v>
      </c>
    </row>
    <row r="78" spans="1:11" x14ac:dyDescent="0.2">
      <c r="A78" s="48"/>
      <c r="B78" s="17" t="s">
        <v>692</v>
      </c>
      <c r="C78" s="17" t="s">
        <v>691</v>
      </c>
      <c r="D78" s="47" t="s">
        <v>19</v>
      </c>
      <c r="E78" s="47" t="s">
        <v>292</v>
      </c>
      <c r="F78" s="47" t="s">
        <v>23</v>
      </c>
      <c r="G78" s="13" t="s">
        <v>579</v>
      </c>
      <c r="H78" s="18">
        <v>3.614492512</v>
      </c>
      <c r="I78" s="18">
        <v>0.4</v>
      </c>
      <c r="J78" s="18">
        <v>2.4681299999999999</v>
      </c>
      <c r="K78" s="18">
        <f t="shared" si="1"/>
        <v>0.74636251200000003</v>
      </c>
    </row>
    <row r="79" spans="1:11" x14ac:dyDescent="0.2">
      <c r="A79" s="48"/>
      <c r="B79" s="17" t="s">
        <v>693</v>
      </c>
      <c r="C79" s="17" t="s">
        <v>694</v>
      </c>
      <c r="D79" s="47" t="s">
        <v>19</v>
      </c>
      <c r="E79" s="47" t="s">
        <v>292</v>
      </c>
      <c r="F79" s="47" t="s">
        <v>23</v>
      </c>
      <c r="G79" s="13" t="s">
        <v>579</v>
      </c>
      <c r="H79" s="18">
        <v>2.0151780800000001</v>
      </c>
      <c r="I79" s="18">
        <v>0.20100000000000001</v>
      </c>
      <c r="J79" s="18">
        <v>1.3929499999999999</v>
      </c>
      <c r="K79" s="18">
        <f t="shared" si="1"/>
        <v>0.42122807999999995</v>
      </c>
    </row>
    <row r="80" spans="1:11" x14ac:dyDescent="0.2">
      <c r="A80" s="48"/>
      <c r="B80" s="17" t="s">
        <v>695</v>
      </c>
      <c r="C80" s="17" t="s">
        <v>696</v>
      </c>
      <c r="D80" s="47" t="s">
        <v>19</v>
      </c>
      <c r="E80" s="47" t="s">
        <v>292</v>
      </c>
      <c r="F80" s="47" t="s">
        <v>23</v>
      </c>
      <c r="G80" s="13" t="s">
        <v>579</v>
      </c>
      <c r="H80" s="18">
        <v>8.8044269759999985</v>
      </c>
      <c r="I80" s="18">
        <v>3.9529999999999998</v>
      </c>
      <c r="J80" s="18">
        <v>3.72499</v>
      </c>
      <c r="K80" s="18">
        <f t="shared" si="1"/>
        <v>1.1264369759999999</v>
      </c>
    </row>
    <row r="81" spans="1:11" x14ac:dyDescent="0.2">
      <c r="A81" s="48"/>
      <c r="B81" s="17" t="s">
        <v>697</v>
      </c>
      <c r="C81" s="17" t="s">
        <v>691</v>
      </c>
      <c r="D81" s="47" t="s">
        <v>19</v>
      </c>
      <c r="E81" s="47" t="s">
        <v>292</v>
      </c>
      <c r="F81" s="47" t="s">
        <v>23</v>
      </c>
      <c r="G81" s="13" t="s">
        <v>579</v>
      </c>
      <c r="H81" s="18">
        <v>5.5047369920000007</v>
      </c>
      <c r="I81" s="18">
        <v>1.349</v>
      </c>
      <c r="J81" s="18">
        <v>3.1908300000000001</v>
      </c>
      <c r="K81" s="18">
        <f t="shared" si="1"/>
        <v>0.96490699200000007</v>
      </c>
    </row>
    <row r="82" spans="1:11" x14ac:dyDescent="0.2">
      <c r="A82" s="48"/>
      <c r="B82" s="17" t="s">
        <v>698</v>
      </c>
      <c r="C82" s="17" t="s">
        <v>691</v>
      </c>
      <c r="D82" s="47" t="s">
        <v>19</v>
      </c>
      <c r="E82" s="47" t="s">
        <v>292</v>
      </c>
      <c r="F82" s="47" t="s">
        <v>23</v>
      </c>
      <c r="G82" s="13" t="s">
        <v>579</v>
      </c>
      <c r="H82" s="18">
        <v>5.5047369920000007</v>
      </c>
      <c r="I82" s="18">
        <v>1.349</v>
      </c>
      <c r="J82" s="18">
        <v>3.1908300000000001</v>
      </c>
      <c r="K82" s="18">
        <f t="shared" si="1"/>
        <v>0.96490699200000007</v>
      </c>
    </row>
    <row r="83" spans="1:11" x14ac:dyDescent="0.2">
      <c r="A83" s="48"/>
      <c r="B83" s="17" t="s">
        <v>699</v>
      </c>
      <c r="C83" s="17" t="s">
        <v>700</v>
      </c>
      <c r="D83" s="47" t="s">
        <v>19</v>
      </c>
      <c r="E83" s="47" t="s">
        <v>292</v>
      </c>
      <c r="F83" s="47" t="s">
        <v>23</v>
      </c>
      <c r="G83" s="13" t="s">
        <v>579</v>
      </c>
      <c r="H83" s="18">
        <v>5.023230624</v>
      </c>
      <c r="I83" s="18">
        <v>0.40100000000000002</v>
      </c>
      <c r="J83" s="18">
        <v>3.54901</v>
      </c>
      <c r="K83" s="18">
        <f t="shared" si="1"/>
        <v>1.073220624</v>
      </c>
    </row>
    <row r="84" spans="1:11" x14ac:dyDescent="0.2">
      <c r="A84" s="48"/>
      <c r="B84" s="17" t="s">
        <v>701</v>
      </c>
      <c r="C84" s="17" t="s">
        <v>702</v>
      </c>
      <c r="D84" s="47" t="s">
        <v>19</v>
      </c>
      <c r="E84" s="47" t="s">
        <v>292</v>
      </c>
      <c r="F84" s="47" t="s">
        <v>23</v>
      </c>
      <c r="G84" s="13" t="s">
        <v>579</v>
      </c>
      <c r="H84" s="18">
        <v>3.207824832</v>
      </c>
      <c r="I84" s="18">
        <v>0.20100000000000001</v>
      </c>
      <c r="J84" s="18">
        <v>2.3086799999999998</v>
      </c>
      <c r="K84" s="18">
        <f t="shared" si="1"/>
        <v>0.69814483199999999</v>
      </c>
    </row>
    <row r="85" spans="1:11" ht="25.5" x14ac:dyDescent="0.2">
      <c r="A85" s="48"/>
      <c r="B85" s="17" t="s">
        <v>703</v>
      </c>
      <c r="C85" s="17" t="s">
        <v>704</v>
      </c>
      <c r="D85" s="47" t="s">
        <v>19</v>
      </c>
      <c r="E85" s="47" t="s">
        <v>292</v>
      </c>
      <c r="F85" s="47" t="s">
        <v>23</v>
      </c>
      <c r="G85" s="13" t="s">
        <v>579</v>
      </c>
      <c r="H85" s="18">
        <v>60.297439999999995</v>
      </c>
      <c r="I85" s="18">
        <v>23.7</v>
      </c>
      <c r="J85" s="18">
        <v>28.1</v>
      </c>
      <c r="K85" s="18">
        <f t="shared" si="1"/>
        <v>8.497440000000001</v>
      </c>
    </row>
    <row r="86" spans="1:11" ht="25.5" x14ac:dyDescent="0.2">
      <c r="A86" s="48"/>
      <c r="B86" s="17" t="s">
        <v>705</v>
      </c>
      <c r="C86" s="17" t="s">
        <v>674</v>
      </c>
      <c r="D86" s="47" t="s">
        <v>20</v>
      </c>
      <c r="E86" s="47" t="s">
        <v>292</v>
      </c>
      <c r="F86" s="47" t="s">
        <v>23</v>
      </c>
      <c r="G86" s="13" t="s">
        <v>579</v>
      </c>
      <c r="H86" s="18">
        <v>21.005976896</v>
      </c>
      <c r="I86" s="18">
        <v>1.5649999999999999</v>
      </c>
      <c r="J86" s="18">
        <v>14.92704</v>
      </c>
      <c r="K86" s="18">
        <f t="shared" si="1"/>
        <v>4.5139368959999997</v>
      </c>
    </row>
    <row r="87" spans="1:11" x14ac:dyDescent="0.2">
      <c r="A87" s="48"/>
      <c r="B87" s="17" t="s">
        <v>706</v>
      </c>
      <c r="C87" s="17" t="s">
        <v>707</v>
      </c>
      <c r="D87" s="47" t="s">
        <v>19</v>
      </c>
      <c r="E87" s="47" t="s">
        <v>292</v>
      </c>
      <c r="F87" s="47" t="s">
        <v>23</v>
      </c>
      <c r="G87" s="13" t="s">
        <v>579</v>
      </c>
      <c r="H87" s="18">
        <v>17.672113216</v>
      </c>
      <c r="I87" s="18">
        <v>7.9740000000000002</v>
      </c>
      <c r="J87" s="18">
        <v>7.4463400000000002</v>
      </c>
      <c r="K87" s="18">
        <f t="shared" si="1"/>
        <v>2.2517732160000001</v>
      </c>
    </row>
    <row r="88" spans="1:11" ht="25.5" x14ac:dyDescent="0.2">
      <c r="A88" s="48"/>
      <c r="B88" s="17" t="s">
        <v>708</v>
      </c>
      <c r="C88" s="17" t="s">
        <v>709</v>
      </c>
      <c r="D88" s="47" t="s">
        <v>19</v>
      </c>
      <c r="E88" s="47" t="s">
        <v>292</v>
      </c>
      <c r="F88" s="47" t="s">
        <v>23</v>
      </c>
      <c r="G88" s="13" t="s">
        <v>579</v>
      </c>
      <c r="H88" s="18">
        <v>24.992724928000001</v>
      </c>
      <c r="I88" s="18">
        <v>11.622</v>
      </c>
      <c r="J88" s="18">
        <v>10.266220000000001</v>
      </c>
      <c r="K88" s="18">
        <f t="shared" si="1"/>
        <v>3.1045049280000003</v>
      </c>
    </row>
    <row r="89" spans="1:11" x14ac:dyDescent="0.2">
      <c r="A89" s="48"/>
      <c r="B89" s="17" t="s">
        <v>710</v>
      </c>
      <c r="C89" s="17" t="s">
        <v>711</v>
      </c>
      <c r="D89" s="47" t="s">
        <v>19</v>
      </c>
      <c r="E89" s="47" t="s">
        <v>292</v>
      </c>
      <c r="F89" s="47" t="s">
        <v>23</v>
      </c>
      <c r="G89" s="13" t="s">
        <v>579</v>
      </c>
      <c r="H89" s="18">
        <v>89.576485439999999</v>
      </c>
      <c r="I89" s="18">
        <v>85.802000000000007</v>
      </c>
      <c r="J89" s="18">
        <v>2.8980999999999999</v>
      </c>
      <c r="K89" s="18">
        <f t="shared" si="1"/>
        <v>0.87638543999999996</v>
      </c>
    </row>
    <row r="90" spans="1:11" x14ac:dyDescent="0.2">
      <c r="A90" s="48"/>
      <c r="B90" s="17" t="s">
        <v>712</v>
      </c>
      <c r="C90" s="17" t="s">
        <v>691</v>
      </c>
      <c r="D90" s="47" t="s">
        <v>19</v>
      </c>
      <c r="E90" s="47" t="s">
        <v>292</v>
      </c>
      <c r="F90" s="47" t="s">
        <v>23</v>
      </c>
      <c r="G90" s="13" t="s">
        <v>579</v>
      </c>
      <c r="H90" s="18">
        <v>1.88162048</v>
      </c>
      <c r="I90" s="18">
        <v>0.46500000000000002</v>
      </c>
      <c r="J90" s="18">
        <v>1.0876999999999999</v>
      </c>
      <c r="K90" s="18">
        <f t="shared" si="1"/>
        <v>0.32892047999999996</v>
      </c>
    </row>
    <row r="91" spans="1:11" x14ac:dyDescent="0.2">
      <c r="A91" s="48"/>
      <c r="B91" s="17" t="s">
        <v>713</v>
      </c>
      <c r="C91" s="17" t="s">
        <v>714</v>
      </c>
      <c r="D91" s="47" t="s">
        <v>19</v>
      </c>
      <c r="E91" s="47" t="s">
        <v>292</v>
      </c>
      <c r="F91" s="47" t="s">
        <v>23</v>
      </c>
      <c r="G91" s="13" t="s">
        <v>579</v>
      </c>
      <c r="H91" s="18">
        <v>4.6644846079999995</v>
      </c>
      <c r="I91" s="18">
        <v>0.46500000000000002</v>
      </c>
      <c r="J91" s="18">
        <v>3.2244199999999998</v>
      </c>
      <c r="K91" s="18">
        <f t="shared" si="1"/>
        <v>0.97506460799999994</v>
      </c>
    </row>
    <row r="92" spans="1:11" x14ac:dyDescent="0.2">
      <c r="A92" s="48"/>
      <c r="B92" s="17" t="s">
        <v>715</v>
      </c>
      <c r="C92" s="17" t="s">
        <v>716</v>
      </c>
      <c r="D92" s="47" t="s">
        <v>19</v>
      </c>
      <c r="E92" s="47" t="s">
        <v>292</v>
      </c>
      <c r="F92" s="47" t="s">
        <v>23</v>
      </c>
      <c r="G92" s="13" t="s">
        <v>579</v>
      </c>
      <c r="H92" s="18">
        <v>0.56153225600000001</v>
      </c>
      <c r="I92" s="18">
        <v>5.3999999999999999E-2</v>
      </c>
      <c r="J92" s="18">
        <v>0.38968999999999998</v>
      </c>
      <c r="K92" s="18">
        <f t="shared" si="1"/>
        <v>0.11784225599999999</v>
      </c>
    </row>
    <row r="93" spans="1:11" ht="25.5" x14ac:dyDescent="0.2">
      <c r="A93" s="48"/>
      <c r="B93" s="17" t="s">
        <v>708</v>
      </c>
      <c r="C93" s="17" t="s">
        <v>717</v>
      </c>
      <c r="D93" s="47" t="s">
        <v>19</v>
      </c>
      <c r="E93" s="47" t="s">
        <v>292</v>
      </c>
      <c r="F93" s="47" t="s">
        <v>23</v>
      </c>
      <c r="G93" s="13" t="s">
        <v>579</v>
      </c>
      <c r="H93" s="18">
        <v>82.013195343999996</v>
      </c>
      <c r="I93" s="18">
        <v>46.384500000000003</v>
      </c>
      <c r="J93" s="18">
        <v>27.356185</v>
      </c>
      <c r="K93" s="18">
        <f t="shared" si="1"/>
        <v>8.2725103440000005</v>
      </c>
    </row>
    <row r="94" spans="1:11" ht="25.5" x14ac:dyDescent="0.2">
      <c r="A94" s="48"/>
      <c r="B94" s="17" t="s">
        <v>708</v>
      </c>
      <c r="C94" s="17" t="s">
        <v>718</v>
      </c>
      <c r="D94" s="47" t="s">
        <v>19</v>
      </c>
      <c r="E94" s="47" t="s">
        <v>292</v>
      </c>
      <c r="F94" s="47" t="s">
        <v>23</v>
      </c>
      <c r="G94" s="13" t="s">
        <v>579</v>
      </c>
      <c r="H94" s="18">
        <v>50.994374671999999</v>
      </c>
      <c r="I94" s="18">
        <v>24.567499999999999</v>
      </c>
      <c r="J94" s="18">
        <v>20.290904999999999</v>
      </c>
      <c r="K94" s="18">
        <f t="shared" si="1"/>
        <v>6.1359696719999999</v>
      </c>
    </row>
    <row r="95" spans="1:11" ht="25.5" x14ac:dyDescent="0.2">
      <c r="A95" s="48"/>
      <c r="B95" s="17" t="s">
        <v>719</v>
      </c>
      <c r="C95" s="17" t="s">
        <v>718</v>
      </c>
      <c r="D95" s="47" t="s">
        <v>19</v>
      </c>
      <c r="E95" s="47" t="s">
        <v>292</v>
      </c>
      <c r="F95" s="47" t="s">
        <v>23</v>
      </c>
      <c r="G95" s="13" t="s">
        <v>579</v>
      </c>
      <c r="H95" s="18">
        <v>40.461853663999996</v>
      </c>
      <c r="I95" s="18">
        <v>23.552</v>
      </c>
      <c r="J95" s="18">
        <v>12.983610000000001</v>
      </c>
      <c r="K95" s="18">
        <f t="shared" si="1"/>
        <v>3.9262436640000002</v>
      </c>
    </row>
    <row r="96" spans="1:11" ht="25.5" x14ac:dyDescent="0.2">
      <c r="A96" s="48"/>
      <c r="B96" s="17" t="s">
        <v>720</v>
      </c>
      <c r="C96" s="17" t="s">
        <v>721</v>
      </c>
      <c r="D96" s="47" t="s">
        <v>19</v>
      </c>
      <c r="E96" s="47" t="s">
        <v>292</v>
      </c>
      <c r="F96" s="47" t="s">
        <v>23</v>
      </c>
      <c r="G96" s="13" t="s">
        <v>579</v>
      </c>
      <c r="H96" s="18">
        <v>5.8421395999999994</v>
      </c>
      <c r="I96" s="18">
        <v>2.992</v>
      </c>
      <c r="J96" s="18">
        <v>2.1883750000000002</v>
      </c>
      <c r="K96" s="18">
        <f t="shared" si="1"/>
        <v>0.66176460000000004</v>
      </c>
    </row>
    <row r="97" spans="1:11" ht="25.5" x14ac:dyDescent="0.2">
      <c r="A97" s="48"/>
      <c r="B97" s="17" t="s">
        <v>720</v>
      </c>
      <c r="C97" s="17" t="s">
        <v>722</v>
      </c>
      <c r="D97" s="47" t="s">
        <v>19</v>
      </c>
      <c r="E97" s="47" t="s">
        <v>292</v>
      </c>
      <c r="F97" s="47" t="s">
        <v>23</v>
      </c>
      <c r="G97" s="13" t="s">
        <v>579</v>
      </c>
      <c r="H97" s="18">
        <v>5.9554406560000004</v>
      </c>
      <c r="I97" s="18">
        <v>2.5739999999999998</v>
      </c>
      <c r="J97" s="18">
        <v>2.5963150000000002</v>
      </c>
      <c r="K97" s="18">
        <f t="shared" si="1"/>
        <v>0.78512565600000006</v>
      </c>
    </row>
    <row r="98" spans="1:11" ht="25.5" x14ac:dyDescent="0.2">
      <c r="A98" s="48"/>
      <c r="B98" s="17" t="s">
        <v>723</v>
      </c>
      <c r="C98" s="17" t="s">
        <v>721</v>
      </c>
      <c r="D98" s="47" t="s">
        <v>19</v>
      </c>
      <c r="E98" s="47" t="s">
        <v>292</v>
      </c>
      <c r="F98" s="47" t="s">
        <v>23</v>
      </c>
      <c r="G98" s="13" t="s">
        <v>579</v>
      </c>
      <c r="H98" s="18">
        <v>8.3540766400000006</v>
      </c>
      <c r="I98" s="18">
        <v>4.2045000000000003</v>
      </c>
      <c r="J98" s="18">
        <v>3.1861000000000002</v>
      </c>
      <c r="K98" s="18">
        <f t="shared" si="1"/>
        <v>0.96347664000000011</v>
      </c>
    </row>
    <row r="99" spans="1:11" x14ac:dyDescent="0.2">
      <c r="A99" s="48"/>
      <c r="B99" s="17" t="s">
        <v>724</v>
      </c>
      <c r="C99" s="17" t="s">
        <v>691</v>
      </c>
      <c r="D99" s="47" t="s">
        <v>19</v>
      </c>
      <c r="E99" s="47" t="s">
        <v>292</v>
      </c>
      <c r="F99" s="47" t="s">
        <v>23</v>
      </c>
      <c r="G99" s="13" t="s">
        <v>579</v>
      </c>
      <c r="H99" s="18">
        <v>4.7260613760000005</v>
      </c>
      <c r="I99" s="18">
        <v>0.98199999999999998</v>
      </c>
      <c r="J99" s="18">
        <v>2.8747400000000001</v>
      </c>
      <c r="K99" s="18">
        <f t="shared" si="1"/>
        <v>0.86932137600000003</v>
      </c>
    </row>
    <row r="100" spans="1:11" x14ac:dyDescent="0.2">
      <c r="A100" s="48"/>
      <c r="B100" s="17" t="s">
        <v>725</v>
      </c>
      <c r="C100" s="17" t="s">
        <v>691</v>
      </c>
      <c r="D100" s="47" t="s">
        <v>19</v>
      </c>
      <c r="E100" s="47" t="s">
        <v>292</v>
      </c>
      <c r="F100" s="47" t="s">
        <v>23</v>
      </c>
      <c r="G100" s="13" t="s">
        <v>579</v>
      </c>
      <c r="H100" s="18">
        <v>5.5921819519999998</v>
      </c>
      <c r="I100" s="18">
        <v>1.1379999999999999</v>
      </c>
      <c r="J100" s="18">
        <v>3.4199799999999998</v>
      </c>
      <c r="K100" s="18">
        <f t="shared" si="1"/>
        <v>1.0342019519999999</v>
      </c>
    </row>
    <row r="101" spans="1:11" x14ac:dyDescent="0.2">
      <c r="A101" s="48"/>
      <c r="B101" s="17" t="s">
        <v>726</v>
      </c>
      <c r="C101" s="17" t="s">
        <v>691</v>
      </c>
      <c r="D101" s="47" t="s">
        <v>19</v>
      </c>
      <c r="E101" s="47" t="s">
        <v>292</v>
      </c>
      <c r="F101" s="47" t="s">
        <v>23</v>
      </c>
      <c r="G101" s="13" t="s">
        <v>579</v>
      </c>
      <c r="H101" s="18">
        <v>6.304294112</v>
      </c>
      <c r="I101" s="18">
        <v>3.7130000000000001</v>
      </c>
      <c r="J101" s="18">
        <v>1.98963</v>
      </c>
      <c r="K101" s="18">
        <f t="shared" si="1"/>
        <v>0.60166411200000003</v>
      </c>
    </row>
    <row r="102" spans="1:11" x14ac:dyDescent="0.2">
      <c r="A102" s="48"/>
      <c r="B102" s="17" t="s">
        <v>727</v>
      </c>
      <c r="C102" s="17" t="s">
        <v>728</v>
      </c>
      <c r="D102" s="47" t="s">
        <v>19</v>
      </c>
      <c r="E102" s="47" t="s">
        <v>292</v>
      </c>
      <c r="F102" s="47" t="s">
        <v>23</v>
      </c>
      <c r="G102" s="13" t="s">
        <v>579</v>
      </c>
      <c r="H102" s="18">
        <v>11.369347999999999</v>
      </c>
      <c r="I102" s="18">
        <v>2.4300000000000002</v>
      </c>
      <c r="J102" s="18">
        <v>6.8637499999999996</v>
      </c>
      <c r="K102" s="18">
        <f t="shared" si="1"/>
        <v>2.0755979999999998</v>
      </c>
    </row>
    <row r="103" spans="1:11" x14ac:dyDescent="0.2">
      <c r="A103" s="48"/>
      <c r="B103" s="17" t="s">
        <v>729</v>
      </c>
      <c r="C103" s="17" t="s">
        <v>696</v>
      </c>
      <c r="D103" s="47" t="s">
        <v>19</v>
      </c>
      <c r="E103" s="47" t="s">
        <v>292</v>
      </c>
      <c r="F103" s="47" t="s">
        <v>23</v>
      </c>
      <c r="G103" s="13" t="s">
        <v>579</v>
      </c>
      <c r="H103" s="18">
        <v>17.707542367999999</v>
      </c>
      <c r="I103" s="18">
        <v>4.9269999999999996</v>
      </c>
      <c r="J103" s="18">
        <v>9.8130699999999997</v>
      </c>
      <c r="K103" s="18">
        <f t="shared" si="1"/>
        <v>2.9674723680000001</v>
      </c>
    </row>
    <row r="104" spans="1:11" x14ac:dyDescent="0.2">
      <c r="A104" s="48"/>
      <c r="B104" s="17" t="s">
        <v>730</v>
      </c>
      <c r="C104" s="17" t="s">
        <v>691</v>
      </c>
      <c r="D104" s="47" t="s">
        <v>19</v>
      </c>
      <c r="E104" s="47" t="s">
        <v>292</v>
      </c>
      <c r="F104" s="47" t="s">
        <v>23</v>
      </c>
      <c r="G104" s="13" t="s">
        <v>579</v>
      </c>
      <c r="H104" s="18">
        <v>5.5921819519999998</v>
      </c>
      <c r="I104" s="18">
        <v>1.1379999999999999</v>
      </c>
      <c r="J104" s="18">
        <v>3.4199799999999998</v>
      </c>
      <c r="K104" s="18">
        <f t="shared" si="1"/>
        <v>1.0342019519999999</v>
      </c>
    </row>
    <row r="105" spans="1:11" x14ac:dyDescent="0.2">
      <c r="A105" s="48"/>
      <c r="B105" s="17" t="s">
        <v>723</v>
      </c>
      <c r="C105" s="17" t="s">
        <v>731</v>
      </c>
      <c r="D105" s="47" t="s">
        <v>19</v>
      </c>
      <c r="E105" s="47" t="s">
        <v>292</v>
      </c>
      <c r="F105" s="47" t="s">
        <v>23</v>
      </c>
      <c r="G105" s="13" t="s">
        <v>579</v>
      </c>
      <c r="H105" s="18">
        <v>5.9336580479999999</v>
      </c>
      <c r="I105" s="18">
        <v>1.1815</v>
      </c>
      <c r="J105" s="18">
        <v>3.6487699999999998</v>
      </c>
      <c r="K105" s="18">
        <f>J105*0.3024</f>
        <v>1.103388048</v>
      </c>
    </row>
    <row r="106" spans="1:11" ht="25.5" x14ac:dyDescent="0.2">
      <c r="A106" s="48"/>
      <c r="B106" s="17" t="s">
        <v>732</v>
      </c>
      <c r="C106" s="17" t="s">
        <v>733</v>
      </c>
      <c r="D106" s="47" t="s">
        <v>19</v>
      </c>
      <c r="E106" s="47" t="s">
        <v>292</v>
      </c>
      <c r="F106" s="47" t="s">
        <v>23</v>
      </c>
      <c r="G106" s="13" t="s">
        <v>579</v>
      </c>
      <c r="H106" s="18">
        <v>155.48532432799999</v>
      </c>
      <c r="I106" s="18">
        <v>97.029499999999999</v>
      </c>
      <c r="J106" s="18">
        <v>44.883157500000003</v>
      </c>
      <c r="K106" s="18">
        <f t="shared" si="1"/>
        <v>13.572666828000001</v>
      </c>
    </row>
    <row r="107" spans="1:11" ht="25.5" x14ac:dyDescent="0.2">
      <c r="A107" s="48"/>
      <c r="B107" s="17" t="s">
        <v>732</v>
      </c>
      <c r="C107" s="17" t="s">
        <v>734</v>
      </c>
      <c r="D107" s="47" t="s">
        <v>19</v>
      </c>
      <c r="E107" s="47" t="s">
        <v>292</v>
      </c>
      <c r="F107" s="47" t="s">
        <v>23</v>
      </c>
      <c r="G107" s="13" t="s">
        <v>579</v>
      </c>
      <c r="H107" s="18">
        <v>128.35571677600001</v>
      </c>
      <c r="I107" s="18">
        <v>72.441500000000005</v>
      </c>
      <c r="J107" s="18">
        <v>42.931677499999999</v>
      </c>
      <c r="K107" s="18">
        <f t="shared" si="1"/>
        <v>12.982539276000001</v>
      </c>
    </row>
    <row r="108" spans="1:11" x14ac:dyDescent="0.2">
      <c r="A108" s="48"/>
      <c r="B108" s="17" t="s">
        <v>732</v>
      </c>
      <c r="C108" s="17" t="s">
        <v>735</v>
      </c>
      <c r="D108" s="47" t="s">
        <v>19</v>
      </c>
      <c r="E108" s="47" t="s">
        <v>292</v>
      </c>
      <c r="F108" s="47" t="s">
        <v>23</v>
      </c>
      <c r="G108" s="13" t="s">
        <v>579</v>
      </c>
      <c r="H108" s="18">
        <v>29.713732615999998</v>
      </c>
      <c r="I108" s="18">
        <v>3.4775</v>
      </c>
      <c r="J108" s="18">
        <v>20.144527499999999</v>
      </c>
      <c r="K108" s="18">
        <f t="shared" si="1"/>
        <v>6.091705116</v>
      </c>
    </row>
    <row r="109" spans="1:11" x14ac:dyDescent="0.2">
      <c r="A109" s="48"/>
      <c r="B109" s="17" t="s">
        <v>732</v>
      </c>
      <c r="C109" s="17" t="s">
        <v>736</v>
      </c>
      <c r="D109" s="47" t="s">
        <v>19</v>
      </c>
      <c r="E109" s="47" t="s">
        <v>292</v>
      </c>
      <c r="F109" s="47" t="s">
        <v>23</v>
      </c>
      <c r="G109" s="13" t="s">
        <v>579</v>
      </c>
      <c r="H109" s="18">
        <v>42.378937703999995</v>
      </c>
      <c r="I109" s="18">
        <v>5.1135000000000002</v>
      </c>
      <c r="J109" s="18">
        <v>28.612897499999999</v>
      </c>
      <c r="K109" s="18">
        <f t="shared" si="1"/>
        <v>8.6525402039999992</v>
      </c>
    </row>
    <row r="110" spans="1:11" ht="25.5" x14ac:dyDescent="0.2">
      <c r="A110" s="48"/>
      <c r="B110" s="17" t="s">
        <v>703</v>
      </c>
      <c r="C110" s="17" t="s">
        <v>721</v>
      </c>
      <c r="D110" s="47" t="s">
        <v>19</v>
      </c>
      <c r="E110" s="47" t="s">
        <v>292</v>
      </c>
      <c r="F110" s="47" t="s">
        <v>23</v>
      </c>
      <c r="G110" s="13" t="s">
        <v>579</v>
      </c>
      <c r="H110" s="18">
        <v>13.456231664000001</v>
      </c>
      <c r="I110" s="18">
        <v>3.7690000000000001</v>
      </c>
      <c r="J110" s="18">
        <v>7.4379850000000003</v>
      </c>
      <c r="K110" s="18">
        <f t="shared" si="1"/>
        <v>2.2492466640000002</v>
      </c>
    </row>
    <row r="111" spans="1:11" x14ac:dyDescent="0.2">
      <c r="A111" s="48"/>
      <c r="B111" s="17" t="s">
        <v>703</v>
      </c>
      <c r="C111" s="17" t="s">
        <v>737</v>
      </c>
      <c r="D111" s="47" t="s">
        <v>19</v>
      </c>
      <c r="E111" s="47" t="s">
        <v>292</v>
      </c>
      <c r="F111" s="47" t="s">
        <v>23</v>
      </c>
      <c r="G111" s="13" t="s">
        <v>579</v>
      </c>
      <c r="H111" s="18">
        <v>32.667307280000003</v>
      </c>
      <c r="I111" s="18">
        <v>3.3580000000000001</v>
      </c>
      <c r="J111" s="18">
        <v>22.504075</v>
      </c>
      <c r="K111" s="18">
        <f t="shared" si="1"/>
        <v>6.8052322800000002</v>
      </c>
    </row>
    <row r="112" spans="1:11" ht="38.25" x14ac:dyDescent="0.2">
      <c r="A112" s="48"/>
      <c r="B112" s="17" t="s">
        <v>738</v>
      </c>
      <c r="C112" s="17" t="s">
        <v>739</v>
      </c>
      <c r="D112" s="47" t="s">
        <v>19</v>
      </c>
      <c r="E112" s="47" t="s">
        <v>292</v>
      </c>
      <c r="F112" s="47" t="s">
        <v>23</v>
      </c>
      <c r="G112" s="13" t="s">
        <v>579</v>
      </c>
      <c r="H112" s="18">
        <v>101.2</v>
      </c>
      <c r="I112" s="18">
        <v>101.2</v>
      </c>
      <c r="J112" s="18">
        <v>0</v>
      </c>
      <c r="K112" s="18">
        <f t="shared" si="1"/>
        <v>0</v>
      </c>
    </row>
    <row r="113" spans="1:11" x14ac:dyDescent="0.2">
      <c r="A113" s="48"/>
      <c r="B113" s="17" t="s">
        <v>740</v>
      </c>
      <c r="C113" s="17" t="s">
        <v>674</v>
      </c>
      <c r="D113" s="47" t="s">
        <v>20</v>
      </c>
      <c r="E113" s="47" t="s">
        <v>292</v>
      </c>
      <c r="F113" s="47" t="s">
        <v>23</v>
      </c>
      <c r="G113" s="13" t="s">
        <v>579</v>
      </c>
      <c r="H113" s="18">
        <v>53.566820800000002</v>
      </c>
      <c r="I113" s="18">
        <v>9.4909999999999997</v>
      </c>
      <c r="J113" s="18">
        <f>29.2+4.642</f>
        <v>33.841999999999999</v>
      </c>
      <c r="K113" s="18">
        <f t="shared" ref="K113:K174" si="2">J113*0.3024</f>
        <v>10.2338208</v>
      </c>
    </row>
    <row r="114" spans="1:11" x14ac:dyDescent="0.2">
      <c r="A114" s="48"/>
      <c r="B114" s="17" t="s">
        <v>594</v>
      </c>
      <c r="C114" s="17" t="s">
        <v>674</v>
      </c>
      <c r="D114" s="47" t="s">
        <v>20</v>
      </c>
      <c r="E114" s="47" t="s">
        <v>292</v>
      </c>
      <c r="F114" s="47" t="s">
        <v>23</v>
      </c>
      <c r="G114" s="13" t="s">
        <v>579</v>
      </c>
      <c r="H114" s="18">
        <v>17.4642704</v>
      </c>
      <c r="I114" s="18">
        <v>2.5569999999999999</v>
      </c>
      <c r="J114" s="18">
        <f>5.84+5.606</f>
        <v>11.446</v>
      </c>
      <c r="K114" s="18">
        <f t="shared" si="2"/>
        <v>3.4612704000000001</v>
      </c>
    </row>
    <row r="115" spans="1:11" x14ac:dyDescent="0.2">
      <c r="A115" s="48"/>
      <c r="B115" s="17" t="s">
        <v>740</v>
      </c>
      <c r="C115" s="17" t="s">
        <v>741</v>
      </c>
      <c r="D115" s="47" t="s">
        <v>19</v>
      </c>
      <c r="E115" s="47" t="s">
        <v>292</v>
      </c>
      <c r="F115" s="47" t="s">
        <v>23</v>
      </c>
      <c r="G115" s="13" t="s">
        <v>579</v>
      </c>
      <c r="H115" s="18">
        <v>68.392960000000002</v>
      </c>
      <c r="I115" s="18">
        <v>28.8</v>
      </c>
      <c r="J115" s="18">
        <v>30.4</v>
      </c>
      <c r="K115" s="18">
        <f t="shared" si="2"/>
        <v>9.1929599999999994</v>
      </c>
    </row>
    <row r="116" spans="1:11" x14ac:dyDescent="0.2">
      <c r="A116" s="48"/>
      <c r="B116" s="17" t="s">
        <v>740</v>
      </c>
      <c r="C116" s="17" t="s">
        <v>742</v>
      </c>
      <c r="D116" s="47" t="s">
        <v>19</v>
      </c>
      <c r="E116" s="47" t="s">
        <v>292</v>
      </c>
      <c r="F116" s="47" t="s">
        <v>23</v>
      </c>
      <c r="G116" s="13" t="s">
        <v>579</v>
      </c>
      <c r="H116" s="18">
        <v>62.651871999999997</v>
      </c>
      <c r="I116" s="18">
        <v>12.795999999999999</v>
      </c>
      <c r="J116" s="18">
        <f>13.971+24.309</f>
        <v>38.28</v>
      </c>
      <c r="K116" s="18">
        <f t="shared" si="2"/>
        <v>11.575872</v>
      </c>
    </row>
    <row r="117" spans="1:11" x14ac:dyDescent="0.2">
      <c r="A117" s="48"/>
      <c r="B117" s="17" t="s">
        <v>740</v>
      </c>
      <c r="C117" s="17" t="s">
        <v>656</v>
      </c>
      <c r="D117" s="47" t="s">
        <v>19</v>
      </c>
      <c r="E117" s="47" t="s">
        <v>292</v>
      </c>
      <c r="F117" s="47" t="s">
        <v>23</v>
      </c>
      <c r="G117" s="13" t="s">
        <v>579</v>
      </c>
      <c r="H117" s="18">
        <v>25.6484816</v>
      </c>
      <c r="I117" s="18">
        <v>2.9750000000000001</v>
      </c>
      <c r="J117" s="18">
        <f>16.06+1.349</f>
        <v>17.408999999999999</v>
      </c>
      <c r="K117" s="18">
        <f t="shared" si="2"/>
        <v>5.2644815999999999</v>
      </c>
    </row>
    <row r="118" spans="1:11" x14ac:dyDescent="0.2">
      <c r="A118" s="48"/>
      <c r="B118" s="17" t="s">
        <v>743</v>
      </c>
      <c r="C118" s="17" t="s">
        <v>744</v>
      </c>
      <c r="D118" s="47" t="s">
        <v>19</v>
      </c>
      <c r="E118" s="47" t="s">
        <v>292</v>
      </c>
      <c r="F118" s="47" t="s">
        <v>23</v>
      </c>
      <c r="G118" s="13" t="s">
        <v>579</v>
      </c>
      <c r="H118" s="18">
        <v>27.615934399999997</v>
      </c>
      <c r="I118" s="18">
        <v>3.1230000000000002</v>
      </c>
      <c r="J118" s="18">
        <f>16.06+2.746</f>
        <v>18.805999999999997</v>
      </c>
      <c r="K118" s="18">
        <f t="shared" si="2"/>
        <v>5.6869343999999993</v>
      </c>
    </row>
    <row r="119" spans="1:11" x14ac:dyDescent="0.2">
      <c r="A119" s="48"/>
      <c r="B119" s="17" t="s">
        <v>745</v>
      </c>
      <c r="C119" s="17" t="s">
        <v>674</v>
      </c>
      <c r="D119" s="47" t="s">
        <v>20</v>
      </c>
      <c r="E119" s="47" t="s">
        <v>292</v>
      </c>
      <c r="F119" s="47" t="s">
        <v>23</v>
      </c>
      <c r="G119" s="13" t="s">
        <v>579</v>
      </c>
      <c r="H119" s="18">
        <v>20.100809600000002</v>
      </c>
      <c r="I119" s="18">
        <v>1.8620000000000001</v>
      </c>
      <c r="J119" s="18">
        <f>12.848+1.156</f>
        <v>14.004000000000001</v>
      </c>
      <c r="K119" s="18">
        <f t="shared" si="2"/>
        <v>4.2348096000000002</v>
      </c>
    </row>
    <row r="120" spans="1:11" x14ac:dyDescent="0.2">
      <c r="A120" s="48"/>
      <c r="B120" s="17" t="s">
        <v>746</v>
      </c>
      <c r="C120" s="17" t="s">
        <v>747</v>
      </c>
      <c r="D120" s="47" t="s">
        <v>19</v>
      </c>
      <c r="E120" s="47" t="s">
        <v>292</v>
      </c>
      <c r="F120" s="47" t="s">
        <v>23</v>
      </c>
      <c r="G120" s="13" t="s">
        <v>579</v>
      </c>
      <c r="H120" s="18">
        <v>34.909774399999996</v>
      </c>
      <c r="I120" s="18">
        <v>11.588999999999999</v>
      </c>
      <c r="J120" s="18">
        <f>16.06+1.846</f>
        <v>17.905999999999999</v>
      </c>
      <c r="K120" s="18">
        <f t="shared" si="2"/>
        <v>5.4147743999999998</v>
      </c>
    </row>
    <row r="121" spans="1:11" x14ac:dyDescent="0.2">
      <c r="A121" s="48"/>
      <c r="B121" s="17" t="s">
        <v>746</v>
      </c>
      <c r="C121" s="17" t="s">
        <v>748</v>
      </c>
      <c r="D121" s="47" t="s">
        <v>19</v>
      </c>
      <c r="E121" s="47" t="s">
        <v>292</v>
      </c>
      <c r="F121" s="47" t="s">
        <v>23</v>
      </c>
      <c r="G121" s="13" t="s">
        <v>579</v>
      </c>
      <c r="H121" s="18">
        <v>40.281135999999996</v>
      </c>
      <c r="I121" s="18">
        <v>5.7479999999999993</v>
      </c>
      <c r="J121" s="18">
        <f>21.181+5.334</f>
        <v>26.515000000000001</v>
      </c>
      <c r="K121" s="18">
        <f t="shared" si="2"/>
        <v>8.0181360000000002</v>
      </c>
    </row>
    <row r="122" spans="1:11" x14ac:dyDescent="0.2">
      <c r="A122" s="48"/>
      <c r="B122" s="17" t="s">
        <v>749</v>
      </c>
      <c r="C122" s="17" t="s">
        <v>750</v>
      </c>
      <c r="D122" s="47" t="s">
        <v>19</v>
      </c>
      <c r="E122" s="47" t="s">
        <v>292</v>
      </c>
      <c r="F122" s="47" t="s">
        <v>23</v>
      </c>
      <c r="G122" s="13" t="s">
        <v>579</v>
      </c>
      <c r="H122" s="18">
        <v>255.09758463692737</v>
      </c>
      <c r="I122" s="18">
        <v>2.2799499999999999</v>
      </c>
      <c r="J122" s="18">
        <f>109801.7342114/1000+84.315</f>
        <v>194.1167342114</v>
      </c>
      <c r="K122" s="18">
        <f t="shared" si="2"/>
        <v>58.700900425527358</v>
      </c>
    </row>
    <row r="123" spans="1:11" x14ac:dyDescent="0.2">
      <c r="A123" s="48"/>
      <c r="B123" s="17" t="s">
        <v>751</v>
      </c>
      <c r="C123" s="17" t="s">
        <v>752</v>
      </c>
      <c r="D123" s="47" t="s">
        <v>19</v>
      </c>
      <c r="E123" s="47" t="s">
        <v>292</v>
      </c>
      <c r="F123" s="47" t="s">
        <v>23</v>
      </c>
      <c r="G123" s="13" t="s">
        <v>579</v>
      </c>
      <c r="H123" s="18">
        <v>14.396887093567869</v>
      </c>
      <c r="I123" s="18">
        <v>4.9561700000000002</v>
      </c>
      <c r="J123" s="18">
        <f>4438.20784211292/1000+2.8105</f>
        <v>7.2487078421129203</v>
      </c>
      <c r="K123" s="18">
        <f t="shared" si="2"/>
        <v>2.1920092514549472</v>
      </c>
    </row>
    <row r="124" spans="1:11" x14ac:dyDescent="0.2">
      <c r="A124" s="48"/>
      <c r="B124" s="17" t="s">
        <v>753</v>
      </c>
      <c r="C124" s="17" t="s">
        <v>754</v>
      </c>
      <c r="D124" s="47" t="s">
        <v>19</v>
      </c>
      <c r="E124" s="47" t="s">
        <v>292</v>
      </c>
      <c r="F124" s="47" t="s">
        <v>23</v>
      </c>
      <c r="G124" s="13" t="s">
        <v>579</v>
      </c>
      <c r="H124" s="18">
        <v>33.774857497599996</v>
      </c>
      <c r="I124" s="18">
        <v>13.738899999999999</v>
      </c>
      <c r="J124" s="18">
        <f>7554.624/1000+7.82925</f>
        <v>15.383873999999999</v>
      </c>
      <c r="K124" s="18">
        <f t="shared" si="2"/>
        <v>4.6520834975999996</v>
      </c>
    </row>
    <row r="125" spans="1:11" x14ac:dyDescent="0.2">
      <c r="A125" s="48"/>
      <c r="B125" s="17" t="s">
        <v>755</v>
      </c>
      <c r="C125" s="17" t="s">
        <v>756</v>
      </c>
      <c r="D125" s="47" t="s">
        <v>19</v>
      </c>
      <c r="E125" s="47" t="s">
        <v>292</v>
      </c>
      <c r="F125" s="47" t="s">
        <v>23</v>
      </c>
      <c r="G125" s="13" t="s">
        <v>579</v>
      </c>
      <c r="H125" s="18">
        <v>22.487216704000001</v>
      </c>
      <c r="I125" s="18">
        <v>0.2006</v>
      </c>
      <c r="J125" s="18">
        <v>17.11196</v>
      </c>
      <c r="K125" s="18">
        <f t="shared" si="2"/>
        <v>5.1746567040000002</v>
      </c>
    </row>
    <row r="126" spans="1:11" x14ac:dyDescent="0.2">
      <c r="A126" s="48"/>
      <c r="B126" s="17" t="s">
        <v>757</v>
      </c>
      <c r="C126" s="17" t="s">
        <v>674</v>
      </c>
      <c r="D126" s="47" t="s">
        <v>20</v>
      </c>
      <c r="E126" s="47" t="s">
        <v>292</v>
      </c>
      <c r="F126" s="47" t="s">
        <v>23</v>
      </c>
      <c r="G126" s="13" t="s">
        <v>579</v>
      </c>
      <c r="H126" s="18">
        <v>3.7769599999999999</v>
      </c>
      <c r="I126" s="18">
        <v>0</v>
      </c>
      <c r="J126" s="18">
        <v>2.9</v>
      </c>
      <c r="K126" s="18">
        <f t="shared" si="2"/>
        <v>0.87695999999999996</v>
      </c>
    </row>
    <row r="127" spans="1:11" x14ac:dyDescent="0.2">
      <c r="A127" s="48"/>
      <c r="B127" s="17" t="s">
        <v>758</v>
      </c>
      <c r="C127" s="17" t="s">
        <v>674</v>
      </c>
      <c r="D127" s="47" t="s">
        <v>20</v>
      </c>
      <c r="E127" s="47" t="s">
        <v>292</v>
      </c>
      <c r="F127" s="47" t="s">
        <v>23</v>
      </c>
      <c r="G127" s="13" t="s">
        <v>579</v>
      </c>
      <c r="H127" s="18">
        <v>2.9161465344000002</v>
      </c>
      <c r="I127" s="18">
        <v>0</v>
      </c>
      <c r="J127" s="18">
        <v>2.2390560000000002</v>
      </c>
      <c r="K127" s="18">
        <f t="shared" si="2"/>
        <v>0.6770905344</v>
      </c>
    </row>
    <row r="128" spans="1:11" x14ac:dyDescent="0.2">
      <c r="A128" s="48"/>
      <c r="B128" s="17" t="s">
        <v>759</v>
      </c>
      <c r="C128" s="17" t="s">
        <v>760</v>
      </c>
      <c r="D128" s="47" t="s">
        <v>19</v>
      </c>
      <c r="E128" s="47" t="s">
        <v>292</v>
      </c>
      <c r="F128" s="47" t="s">
        <v>23</v>
      </c>
      <c r="G128" s="13" t="s">
        <v>579</v>
      </c>
      <c r="H128" s="18">
        <v>20.562596597594212</v>
      </c>
      <c r="I128" s="18">
        <v>9.6407799999999995</v>
      </c>
      <c r="J128" s="18">
        <f>2867.115692256/1000+5.5188</f>
        <v>8.385915692255999</v>
      </c>
      <c r="K128" s="18">
        <f t="shared" si="2"/>
        <v>2.535900905338214</v>
      </c>
    </row>
    <row r="129" spans="1:11" ht="25.5" x14ac:dyDescent="0.2">
      <c r="A129" s="48"/>
      <c r="B129" s="17" t="s">
        <v>759</v>
      </c>
      <c r="C129" s="17" t="s">
        <v>761</v>
      </c>
      <c r="D129" s="47" t="s">
        <v>19</v>
      </c>
      <c r="E129" s="47" t="s">
        <v>292</v>
      </c>
      <c r="F129" s="47" t="s">
        <v>23</v>
      </c>
      <c r="G129" s="13" t="s">
        <v>579</v>
      </c>
      <c r="H129" s="18">
        <v>44.299328000000003</v>
      </c>
      <c r="I129" s="18">
        <v>23.5</v>
      </c>
      <c r="J129" s="18">
        <v>15.97</v>
      </c>
      <c r="K129" s="18">
        <f t="shared" si="2"/>
        <v>4.8293280000000003</v>
      </c>
    </row>
    <row r="130" spans="1:11" ht="25.5" x14ac:dyDescent="0.2">
      <c r="A130" s="48"/>
      <c r="B130" s="17" t="s">
        <v>762</v>
      </c>
      <c r="C130" s="17" t="s">
        <v>763</v>
      </c>
      <c r="D130" s="47" t="s">
        <v>19</v>
      </c>
      <c r="E130" s="47" t="s">
        <v>292</v>
      </c>
      <c r="F130" s="47" t="s">
        <v>23</v>
      </c>
      <c r="G130" s="13" t="s">
        <v>579</v>
      </c>
      <c r="H130" s="18">
        <v>12.650536800000001</v>
      </c>
      <c r="I130" s="18">
        <v>1.0989</v>
      </c>
      <c r="J130" s="18">
        <f>6898.5/1000+1.971</f>
        <v>8.8695000000000004</v>
      </c>
      <c r="K130" s="18">
        <f t="shared" si="2"/>
        <v>2.6821368000000003</v>
      </c>
    </row>
    <row r="131" spans="1:11" ht="25.5" x14ac:dyDescent="0.2">
      <c r="A131" s="48"/>
      <c r="B131" s="17" t="s">
        <v>764</v>
      </c>
      <c r="C131" s="17" t="s">
        <v>765</v>
      </c>
      <c r="D131" s="47" t="s">
        <v>19</v>
      </c>
      <c r="E131" s="47" t="s">
        <v>292</v>
      </c>
      <c r="F131" s="47" t="s">
        <v>23</v>
      </c>
      <c r="G131" s="13" t="s">
        <v>579</v>
      </c>
      <c r="H131" s="18">
        <v>4.9329140000000002</v>
      </c>
      <c r="I131" s="18">
        <v>1.24875</v>
      </c>
      <c r="J131" s="18">
        <f>1149.75/1000+1.679</f>
        <v>2.8287500000000003</v>
      </c>
      <c r="K131" s="18">
        <f t="shared" si="2"/>
        <v>0.85541400000000012</v>
      </c>
    </row>
    <row r="132" spans="1:11" ht="25.5" x14ac:dyDescent="0.2">
      <c r="A132" s="48"/>
      <c r="B132" s="17" t="s">
        <v>755</v>
      </c>
      <c r="C132" s="17" t="s">
        <v>765</v>
      </c>
      <c r="D132" s="47" t="s">
        <v>19</v>
      </c>
      <c r="E132" s="47" t="s">
        <v>292</v>
      </c>
      <c r="F132" s="47" t="s">
        <v>23</v>
      </c>
      <c r="G132" s="13" t="s">
        <v>579</v>
      </c>
      <c r="H132" s="18">
        <v>14.265468400000001</v>
      </c>
      <c r="I132" s="18">
        <v>2.54745</v>
      </c>
      <c r="J132" s="18">
        <f>1149.75/1000+7.8475</f>
        <v>8.9972500000000011</v>
      </c>
      <c r="K132" s="18">
        <f t="shared" si="2"/>
        <v>2.7207684000000003</v>
      </c>
    </row>
    <row r="133" spans="1:11" x14ac:dyDescent="0.2">
      <c r="A133" s="48"/>
      <c r="B133" s="17" t="s">
        <v>766</v>
      </c>
      <c r="C133" s="17" t="s">
        <v>767</v>
      </c>
      <c r="D133" s="47" t="s">
        <v>19</v>
      </c>
      <c r="E133" s="47" t="s">
        <v>292</v>
      </c>
      <c r="F133" s="47" t="s">
        <v>23</v>
      </c>
      <c r="G133" s="13" t="s">
        <v>579</v>
      </c>
      <c r="H133" s="18">
        <v>14.058011839999999</v>
      </c>
      <c r="I133" s="18">
        <v>7.8353400000000004</v>
      </c>
      <c r="J133" s="18">
        <f>4777.85/1000</f>
        <v>4.7778499999999999</v>
      </c>
      <c r="K133" s="18">
        <f t="shared" si="2"/>
        <v>1.4448218399999999</v>
      </c>
    </row>
    <row r="134" spans="1:11" ht="25.5" x14ac:dyDescent="0.2">
      <c r="A134" s="48"/>
      <c r="B134" s="17" t="s">
        <v>768</v>
      </c>
      <c r="C134" s="17" t="s">
        <v>769</v>
      </c>
      <c r="D134" s="47" t="s">
        <v>19</v>
      </c>
      <c r="E134" s="47" t="s">
        <v>292</v>
      </c>
      <c r="F134" s="47" t="s">
        <v>23</v>
      </c>
      <c r="G134" s="13" t="s">
        <v>579</v>
      </c>
      <c r="H134" s="18">
        <v>7.3325999999999993</v>
      </c>
      <c r="I134" s="18">
        <v>5.3789999999999996</v>
      </c>
      <c r="J134" s="18">
        <v>1.5</v>
      </c>
      <c r="K134" s="18">
        <f t="shared" si="2"/>
        <v>0.4536</v>
      </c>
    </row>
    <row r="135" spans="1:11" x14ac:dyDescent="0.2">
      <c r="A135" s="48"/>
      <c r="B135" s="17" t="s">
        <v>768</v>
      </c>
      <c r="C135" s="17" t="s">
        <v>770</v>
      </c>
      <c r="D135" s="47" t="s">
        <v>19</v>
      </c>
      <c r="E135" s="47" t="s">
        <v>292</v>
      </c>
      <c r="F135" s="47" t="s">
        <v>23</v>
      </c>
      <c r="G135" s="13" t="s">
        <v>579</v>
      </c>
      <c r="H135" s="18">
        <v>12.351923317760001</v>
      </c>
      <c r="I135" s="18">
        <v>6.0970399999999998</v>
      </c>
      <c r="J135" s="18">
        <f>1092.7224/1000+3.70986</f>
        <v>4.8025824000000004</v>
      </c>
      <c r="K135" s="18">
        <f t="shared" si="2"/>
        <v>1.4523009177600001</v>
      </c>
    </row>
    <row r="136" spans="1:11" ht="63.75" x14ac:dyDescent="0.2">
      <c r="A136" s="48"/>
      <c r="B136" s="17" t="s">
        <v>771</v>
      </c>
      <c r="C136" s="17" t="s">
        <v>772</v>
      </c>
      <c r="D136" s="47" t="s">
        <v>19</v>
      </c>
      <c r="E136" s="47" t="s">
        <v>292</v>
      </c>
      <c r="F136" s="47" t="s">
        <v>23</v>
      </c>
      <c r="G136" s="13" t="s">
        <v>579</v>
      </c>
      <c r="H136" s="18">
        <v>76.103992000000005</v>
      </c>
      <c r="I136" s="18">
        <v>35.951000000000001</v>
      </c>
      <c r="J136" s="18">
        <v>30.83</v>
      </c>
      <c r="K136" s="18">
        <f t="shared" si="2"/>
        <v>9.3229919999999993</v>
      </c>
    </row>
    <row r="137" spans="1:11" x14ac:dyDescent="0.2">
      <c r="A137" s="48"/>
      <c r="B137" s="17" t="s">
        <v>773</v>
      </c>
      <c r="C137" s="17" t="s">
        <v>674</v>
      </c>
      <c r="D137" s="47" t="s">
        <v>20</v>
      </c>
      <c r="E137" s="47" t="s">
        <v>292</v>
      </c>
      <c r="F137" s="47" t="s">
        <v>23</v>
      </c>
      <c r="G137" s="13" t="s">
        <v>579</v>
      </c>
      <c r="H137" s="18">
        <v>17.758526156800002</v>
      </c>
      <c r="I137" s="18">
        <v>0</v>
      </c>
      <c r="J137" s="18">
        <v>13.635232000000002</v>
      </c>
      <c r="K137" s="18">
        <f t="shared" si="2"/>
        <v>4.123294156800001</v>
      </c>
    </row>
    <row r="138" spans="1:11" x14ac:dyDescent="0.2">
      <c r="A138" s="48"/>
      <c r="B138" s="17" t="s">
        <v>774</v>
      </c>
      <c r="C138" s="17" t="s">
        <v>674</v>
      </c>
      <c r="D138" s="47" t="s">
        <v>20</v>
      </c>
      <c r="E138" s="47" t="s">
        <v>292</v>
      </c>
      <c r="F138" s="47" t="s">
        <v>23</v>
      </c>
      <c r="G138" s="13" t="s">
        <v>579</v>
      </c>
      <c r="H138" s="18">
        <v>14.139583744000003</v>
      </c>
      <c r="I138" s="18">
        <v>0</v>
      </c>
      <c r="J138" s="18">
        <v>10.856560000000002</v>
      </c>
      <c r="K138" s="18">
        <f t="shared" si="2"/>
        <v>3.2830237440000007</v>
      </c>
    </row>
    <row r="139" spans="1:11" x14ac:dyDescent="0.2">
      <c r="A139" s="48"/>
      <c r="B139" s="17" t="s">
        <v>775</v>
      </c>
      <c r="C139" s="17" t="s">
        <v>674</v>
      </c>
      <c r="D139" s="47" t="s">
        <v>20</v>
      </c>
      <c r="E139" s="47" t="s">
        <v>292</v>
      </c>
      <c r="F139" s="47" t="s">
        <v>23</v>
      </c>
      <c r="G139" s="13" t="s">
        <v>579</v>
      </c>
      <c r="H139" s="18">
        <v>56.657213184000007</v>
      </c>
      <c r="I139" s="18">
        <v>0</v>
      </c>
      <c r="J139" s="18">
        <v>43.502160000000003</v>
      </c>
      <c r="K139" s="18">
        <f t="shared" si="2"/>
        <v>13.155053184000002</v>
      </c>
    </row>
    <row r="140" spans="1:11" x14ac:dyDescent="0.2">
      <c r="A140" s="48"/>
      <c r="B140" s="17" t="s">
        <v>776</v>
      </c>
      <c r="C140" s="17" t="s">
        <v>777</v>
      </c>
      <c r="D140" s="47" t="s">
        <v>19</v>
      </c>
      <c r="E140" s="47" t="s">
        <v>292</v>
      </c>
      <c r="F140" s="47" t="s">
        <v>23</v>
      </c>
      <c r="G140" s="13" t="s">
        <v>579</v>
      </c>
      <c r="H140" s="18">
        <v>23.776995840523789</v>
      </c>
      <c r="I140" s="18">
        <v>17.348649999999999</v>
      </c>
      <c r="J140" s="18">
        <f>1515.6692264464/1000+3.4201</f>
        <v>4.9357692264463999</v>
      </c>
      <c r="K140" s="18">
        <f t="shared" si="2"/>
        <v>1.4925766140773913</v>
      </c>
    </row>
    <row r="141" spans="1:11" ht="63.75" x14ac:dyDescent="0.2">
      <c r="A141" s="48"/>
      <c r="B141" s="17" t="s">
        <v>778</v>
      </c>
      <c r="C141" s="17" t="s">
        <v>779</v>
      </c>
      <c r="D141" s="47" t="s">
        <v>19</v>
      </c>
      <c r="E141" s="47" t="s">
        <v>292</v>
      </c>
      <c r="F141" s="47" t="s">
        <v>23</v>
      </c>
      <c r="G141" s="13" t="s">
        <v>579</v>
      </c>
      <c r="H141" s="18">
        <v>49.826720000000002</v>
      </c>
      <c r="I141" s="18">
        <v>29.9</v>
      </c>
      <c r="J141" s="18">
        <v>15.3</v>
      </c>
      <c r="K141" s="18">
        <f t="shared" si="2"/>
        <v>4.6267200000000006</v>
      </c>
    </row>
    <row r="142" spans="1:11" ht="25.5" x14ac:dyDescent="0.2">
      <c r="A142" s="48"/>
      <c r="B142" s="17" t="s">
        <v>780</v>
      </c>
      <c r="C142" s="17" t="s">
        <v>781</v>
      </c>
      <c r="D142" s="47" t="s">
        <v>19</v>
      </c>
      <c r="E142" s="47" t="s">
        <v>292</v>
      </c>
      <c r="F142" s="47" t="s">
        <v>23</v>
      </c>
      <c r="G142" s="13" t="s">
        <v>579</v>
      </c>
      <c r="H142" s="18">
        <v>596.9</v>
      </c>
      <c r="I142" s="18">
        <v>596.9</v>
      </c>
      <c r="J142" s="18">
        <v>0</v>
      </c>
      <c r="K142" s="18">
        <f>J142*0.3024</f>
        <v>0</v>
      </c>
    </row>
    <row r="143" spans="1:11" x14ac:dyDescent="0.2">
      <c r="A143" s="48"/>
      <c r="B143" s="17" t="s">
        <v>602</v>
      </c>
      <c r="C143" s="17" t="s">
        <v>782</v>
      </c>
      <c r="D143" s="47" t="s">
        <v>19</v>
      </c>
      <c r="E143" s="47" t="s">
        <v>292</v>
      </c>
      <c r="F143" s="47" t="s">
        <v>23</v>
      </c>
      <c r="G143" s="13" t="s">
        <v>579</v>
      </c>
      <c r="H143" s="18">
        <v>59.686624000000002</v>
      </c>
      <c r="I143" s="18">
        <v>27.602</v>
      </c>
      <c r="J143" s="18">
        <v>24.635000000000002</v>
      </c>
      <c r="K143" s="18">
        <f t="shared" si="2"/>
        <v>7.4496240000000009</v>
      </c>
    </row>
    <row r="144" spans="1:11" x14ac:dyDescent="0.2">
      <c r="A144" s="14"/>
      <c r="B144" s="17" t="s">
        <v>644</v>
      </c>
      <c r="C144" s="17" t="s">
        <v>783</v>
      </c>
      <c r="D144" s="46" t="s">
        <v>19</v>
      </c>
      <c r="E144" s="47" t="s">
        <v>292</v>
      </c>
      <c r="F144" s="47" t="s">
        <v>23</v>
      </c>
      <c r="G144" s="14" t="s">
        <v>579</v>
      </c>
      <c r="H144" s="18">
        <v>23.124000000000002</v>
      </c>
      <c r="I144" s="18">
        <v>10.1</v>
      </c>
      <c r="J144" s="18">
        <v>10</v>
      </c>
      <c r="K144" s="18">
        <f t="shared" si="2"/>
        <v>3.024</v>
      </c>
    </row>
    <row r="145" spans="1:11" x14ac:dyDescent="0.2">
      <c r="A145" s="14"/>
      <c r="B145" s="17" t="s">
        <v>784</v>
      </c>
      <c r="C145" s="17" t="s">
        <v>785</v>
      </c>
      <c r="D145" s="46" t="s">
        <v>19</v>
      </c>
      <c r="E145" s="47" t="s">
        <v>292</v>
      </c>
      <c r="F145" s="47" t="s">
        <v>23</v>
      </c>
      <c r="G145" s="14" t="s">
        <v>579</v>
      </c>
      <c r="H145" s="18">
        <v>10.3389296</v>
      </c>
      <c r="I145" s="18">
        <v>0.98899999999999999</v>
      </c>
      <c r="J145" s="18">
        <v>7.1790000000000003</v>
      </c>
      <c r="K145" s="18">
        <f t="shared" si="2"/>
        <v>2.1709296</v>
      </c>
    </row>
    <row r="146" spans="1:11" x14ac:dyDescent="0.2">
      <c r="A146" s="14"/>
      <c r="B146" s="17" t="s">
        <v>786</v>
      </c>
      <c r="C146" s="17" t="s">
        <v>787</v>
      </c>
      <c r="D146" s="46" t="s">
        <v>19</v>
      </c>
      <c r="E146" s="47" t="s">
        <v>292</v>
      </c>
      <c r="F146" s="47" t="s">
        <v>23</v>
      </c>
      <c r="G146" s="14" t="s">
        <v>579</v>
      </c>
      <c r="H146" s="18">
        <v>15.2574048</v>
      </c>
      <c r="I146" s="18">
        <v>0.44</v>
      </c>
      <c r="J146" s="18">
        <v>11.377000000000001</v>
      </c>
      <c r="K146" s="18">
        <f t="shared" si="2"/>
        <v>3.4404048</v>
      </c>
    </row>
    <row r="147" spans="1:11" x14ac:dyDescent="0.2">
      <c r="A147" s="14"/>
      <c r="B147" s="17" t="s">
        <v>786</v>
      </c>
      <c r="C147" s="17" t="s">
        <v>788</v>
      </c>
      <c r="D147" s="46" t="s">
        <v>19</v>
      </c>
      <c r="E147" s="47" t="s">
        <v>292</v>
      </c>
      <c r="F147" s="47" t="s">
        <v>23</v>
      </c>
      <c r="G147" s="14" t="s">
        <v>579</v>
      </c>
      <c r="H147" s="18">
        <v>25.344960000000004</v>
      </c>
      <c r="I147" s="18">
        <v>11.8</v>
      </c>
      <c r="J147" s="18">
        <v>10.4</v>
      </c>
      <c r="K147" s="18">
        <f t="shared" si="2"/>
        <v>3.1449600000000002</v>
      </c>
    </row>
    <row r="148" spans="1:11" x14ac:dyDescent="0.2">
      <c r="A148" s="14"/>
      <c r="B148" s="17" t="s">
        <v>789</v>
      </c>
      <c r="C148" s="17" t="s">
        <v>790</v>
      </c>
      <c r="D148" s="46" t="s">
        <v>19</v>
      </c>
      <c r="E148" s="47" t="s">
        <v>292</v>
      </c>
      <c r="F148" s="47" t="s">
        <v>23</v>
      </c>
      <c r="G148" s="14" t="s">
        <v>579</v>
      </c>
      <c r="H148" s="18">
        <v>55.702641599999993</v>
      </c>
      <c r="I148" s="18">
        <v>1.7390000000000001</v>
      </c>
      <c r="J148" s="18">
        <v>41.433999999999997</v>
      </c>
      <c r="K148" s="18">
        <f t="shared" si="2"/>
        <v>12.5296416</v>
      </c>
    </row>
    <row r="149" spans="1:11" x14ac:dyDescent="0.2">
      <c r="A149" s="14"/>
      <c r="B149" s="17" t="s">
        <v>791</v>
      </c>
      <c r="C149" s="17" t="s">
        <v>792</v>
      </c>
      <c r="D149" s="46" t="s">
        <v>19</v>
      </c>
      <c r="E149" s="47" t="s">
        <v>292</v>
      </c>
      <c r="F149" s="47" t="s">
        <v>23</v>
      </c>
      <c r="G149" s="14" t="s">
        <v>579</v>
      </c>
      <c r="H149" s="18">
        <v>12.745255999999999</v>
      </c>
      <c r="I149" s="18">
        <v>0.93899999999999995</v>
      </c>
      <c r="J149" s="18">
        <v>9.0649999999999995</v>
      </c>
      <c r="K149" s="18">
        <f t="shared" si="2"/>
        <v>2.7412559999999999</v>
      </c>
    </row>
    <row r="150" spans="1:11" x14ac:dyDescent="0.2">
      <c r="A150" s="48"/>
      <c r="B150" s="17" t="s">
        <v>613</v>
      </c>
      <c r="C150" s="17" t="s">
        <v>793</v>
      </c>
      <c r="D150" s="47" t="s">
        <v>19</v>
      </c>
      <c r="E150" s="47" t="s">
        <v>292</v>
      </c>
      <c r="F150" s="47" t="s">
        <v>23</v>
      </c>
      <c r="G150" s="13" t="s">
        <v>579</v>
      </c>
      <c r="H150" s="18">
        <v>87.093476799999991</v>
      </c>
      <c r="I150" s="18">
        <v>64.096999999999994</v>
      </c>
      <c r="J150" s="18">
        <v>17.657</v>
      </c>
      <c r="K150" s="18">
        <f t="shared" si="2"/>
        <v>5.3394767999999999</v>
      </c>
    </row>
    <row r="151" spans="1:11" x14ac:dyDescent="0.2">
      <c r="A151" s="48"/>
      <c r="B151" s="17" t="s">
        <v>650</v>
      </c>
      <c r="C151" s="17" t="s">
        <v>787</v>
      </c>
      <c r="D151" s="47" t="s">
        <v>19</v>
      </c>
      <c r="E151" s="47" t="s">
        <v>292</v>
      </c>
      <c r="F151" s="47" t="s">
        <v>23</v>
      </c>
      <c r="G151" s="13" t="s">
        <v>579</v>
      </c>
      <c r="H151" s="18">
        <v>46.033756800000006</v>
      </c>
      <c r="I151" s="18">
        <v>4.7060000000000004</v>
      </c>
      <c r="J151" s="18">
        <v>31.731999999999999</v>
      </c>
      <c r="K151" s="18">
        <f t="shared" si="2"/>
        <v>9.5957568000000002</v>
      </c>
    </row>
    <row r="152" spans="1:11" x14ac:dyDescent="0.2">
      <c r="A152" s="14"/>
      <c r="B152" s="17" t="s">
        <v>794</v>
      </c>
      <c r="C152" s="17" t="s">
        <v>795</v>
      </c>
      <c r="D152" s="46" t="s">
        <v>19</v>
      </c>
      <c r="E152" s="47" t="s">
        <v>292</v>
      </c>
      <c r="F152" s="47" t="s">
        <v>23</v>
      </c>
      <c r="G152" s="14" t="s">
        <v>579</v>
      </c>
      <c r="H152" s="18">
        <v>16.276958400000002</v>
      </c>
      <c r="I152" s="18">
        <v>1.5389999999999999</v>
      </c>
      <c r="J152" s="18">
        <v>11.316000000000001</v>
      </c>
      <c r="K152" s="18">
        <f t="shared" si="2"/>
        <v>3.4219584000000003</v>
      </c>
    </row>
    <row r="153" spans="1:11" x14ac:dyDescent="0.2">
      <c r="A153" s="48"/>
      <c r="B153" s="17" t="s">
        <v>796</v>
      </c>
      <c r="C153" s="17" t="s">
        <v>787</v>
      </c>
      <c r="D153" s="47" t="s">
        <v>19</v>
      </c>
      <c r="E153" s="47" t="s">
        <v>292</v>
      </c>
      <c r="F153" s="47" t="s">
        <v>23</v>
      </c>
      <c r="G153" s="13" t="s">
        <v>579</v>
      </c>
      <c r="H153" s="18">
        <v>32.770009600000002</v>
      </c>
      <c r="I153" s="18">
        <v>0.85599999999999998</v>
      </c>
      <c r="J153" s="18">
        <v>24.504000000000001</v>
      </c>
      <c r="K153" s="18">
        <f t="shared" si="2"/>
        <v>7.4100096000000004</v>
      </c>
    </row>
    <row r="154" spans="1:11" x14ac:dyDescent="0.2">
      <c r="A154" s="48"/>
      <c r="B154" s="17" t="s">
        <v>797</v>
      </c>
      <c r="C154" s="17" t="s">
        <v>798</v>
      </c>
      <c r="D154" s="47" t="s">
        <v>19</v>
      </c>
      <c r="E154" s="47" t="s">
        <v>292</v>
      </c>
      <c r="F154" s="47" t="s">
        <v>23</v>
      </c>
      <c r="G154" s="13" t="s">
        <v>579</v>
      </c>
      <c r="H154" s="18">
        <v>27.499955200000002</v>
      </c>
      <c r="I154" s="18">
        <v>0.60799999999999998</v>
      </c>
      <c r="J154" s="18">
        <v>20.648</v>
      </c>
      <c r="K154" s="18">
        <f t="shared" si="2"/>
        <v>6.2439552000000003</v>
      </c>
    </row>
    <row r="155" spans="1:11" x14ac:dyDescent="0.2">
      <c r="A155" s="48"/>
      <c r="B155" s="17" t="s">
        <v>799</v>
      </c>
      <c r="C155" s="17" t="s">
        <v>800</v>
      </c>
      <c r="D155" s="47" t="s">
        <v>19</v>
      </c>
      <c r="E155" s="47" t="s">
        <v>292</v>
      </c>
      <c r="F155" s="47" t="s">
        <v>23</v>
      </c>
      <c r="G155" s="13" t="s">
        <v>579</v>
      </c>
      <c r="H155" s="18">
        <v>23.172254400000003</v>
      </c>
      <c r="I155" s="18">
        <v>0.40500000000000003</v>
      </c>
      <c r="J155" s="18">
        <v>17.481000000000002</v>
      </c>
      <c r="K155" s="18">
        <f t="shared" si="2"/>
        <v>5.2862544000000007</v>
      </c>
    </row>
    <row r="156" spans="1:11" ht="12.75" customHeight="1" x14ac:dyDescent="0.2">
      <c r="A156" s="48"/>
      <c r="B156" s="17" t="s">
        <v>801</v>
      </c>
      <c r="C156" s="17" t="s">
        <v>802</v>
      </c>
      <c r="D156" s="47" t="s">
        <v>19</v>
      </c>
      <c r="E156" s="47" t="s">
        <v>292</v>
      </c>
      <c r="F156" s="47" t="s">
        <v>23</v>
      </c>
      <c r="G156" s="13" t="s">
        <v>579</v>
      </c>
      <c r="H156" s="18">
        <v>26.964897599999997</v>
      </c>
      <c r="I156" s="18">
        <v>4.3369999999999997</v>
      </c>
      <c r="J156" s="18">
        <v>17.373999999999999</v>
      </c>
      <c r="K156" s="18">
        <f t="shared" si="2"/>
        <v>5.2538975999999993</v>
      </c>
    </row>
    <row r="157" spans="1:11" ht="12.75" customHeight="1" x14ac:dyDescent="0.2">
      <c r="A157" s="48"/>
      <c r="B157" s="17" t="s">
        <v>801</v>
      </c>
      <c r="C157" s="17" t="s">
        <v>803</v>
      </c>
      <c r="D157" s="47" t="s">
        <v>19</v>
      </c>
      <c r="E157" s="47" t="s">
        <v>292</v>
      </c>
      <c r="F157" s="47" t="s">
        <v>23</v>
      </c>
      <c r="G157" s="13" t="s">
        <v>579</v>
      </c>
      <c r="H157" s="18">
        <v>42.056627200000001</v>
      </c>
      <c r="I157" s="18">
        <v>2.59</v>
      </c>
      <c r="J157" s="18">
        <v>30.303000000000001</v>
      </c>
      <c r="K157" s="18">
        <f t="shared" si="2"/>
        <v>9.1636272000000005</v>
      </c>
    </row>
    <row r="158" spans="1:11" x14ac:dyDescent="0.2">
      <c r="A158" s="48"/>
      <c r="B158" s="17" t="s">
        <v>799</v>
      </c>
      <c r="C158" s="17" t="s">
        <v>1492</v>
      </c>
      <c r="D158" s="47" t="s">
        <v>19</v>
      </c>
      <c r="E158" s="47" t="s">
        <v>292</v>
      </c>
      <c r="F158" s="47" t="s">
        <v>23</v>
      </c>
      <c r="G158" s="13" t="s">
        <v>579</v>
      </c>
      <c r="H158" s="18">
        <v>5.8905808000000004</v>
      </c>
      <c r="I158" s="18">
        <v>0.20300000000000001</v>
      </c>
      <c r="J158" s="18">
        <v>4.367</v>
      </c>
      <c r="K158" s="18">
        <f t="shared" si="2"/>
        <v>1.3205808000000001</v>
      </c>
    </row>
    <row r="159" spans="1:11" x14ac:dyDescent="0.2">
      <c r="A159" s="48"/>
      <c r="B159" s="17" t="s">
        <v>804</v>
      </c>
      <c r="C159" s="17" t="s">
        <v>805</v>
      </c>
      <c r="D159" s="47" t="s">
        <v>19</v>
      </c>
      <c r="E159" s="47" t="s">
        <v>292</v>
      </c>
      <c r="F159" s="47" t="s">
        <v>23</v>
      </c>
      <c r="G159" s="13" t="s">
        <v>579</v>
      </c>
      <c r="H159" s="18">
        <v>3.6682608000000001</v>
      </c>
      <c r="I159" s="18">
        <v>1.139</v>
      </c>
      <c r="J159" s="18">
        <v>1.9419999999999999</v>
      </c>
      <c r="K159" s="18">
        <f t="shared" si="2"/>
        <v>0.58726080000000003</v>
      </c>
    </row>
    <row r="160" spans="1:11" x14ac:dyDescent="0.2">
      <c r="A160" s="48"/>
      <c r="B160" s="17" t="s">
        <v>804</v>
      </c>
      <c r="C160" s="17" t="s">
        <v>806</v>
      </c>
      <c r="D160" s="47" t="s">
        <v>19</v>
      </c>
      <c r="E160" s="47" t="s">
        <v>292</v>
      </c>
      <c r="F160" s="47" t="s">
        <v>23</v>
      </c>
      <c r="G160" s="13" t="s">
        <v>579</v>
      </c>
      <c r="H160" s="18">
        <v>21.233984000000003</v>
      </c>
      <c r="I160" s="18">
        <v>1.978</v>
      </c>
      <c r="J160" s="18">
        <v>14.785</v>
      </c>
      <c r="K160" s="18">
        <f t="shared" si="2"/>
        <v>4.4709840000000005</v>
      </c>
    </row>
    <row r="161" spans="1:11" x14ac:dyDescent="0.2">
      <c r="A161" s="48"/>
      <c r="B161" s="17" t="s">
        <v>617</v>
      </c>
      <c r="C161" s="17" t="s">
        <v>807</v>
      </c>
      <c r="D161" s="47" t="s">
        <v>19</v>
      </c>
      <c r="E161" s="47" t="s">
        <v>292</v>
      </c>
      <c r="F161" s="47" t="s">
        <v>23</v>
      </c>
      <c r="G161" s="13" t="s">
        <v>579</v>
      </c>
      <c r="H161" s="18">
        <v>35.06</v>
      </c>
      <c r="I161" s="18">
        <v>2.5</v>
      </c>
      <c r="J161" s="18">
        <v>25</v>
      </c>
      <c r="K161" s="18">
        <f t="shared" si="2"/>
        <v>7.5600000000000005</v>
      </c>
    </row>
    <row r="162" spans="1:11" x14ac:dyDescent="0.2">
      <c r="A162" s="48"/>
      <c r="B162" s="17" t="s">
        <v>808</v>
      </c>
      <c r="C162" s="17" t="s">
        <v>666</v>
      </c>
      <c r="D162" s="47" t="s">
        <v>19</v>
      </c>
      <c r="E162" s="47" t="s">
        <v>292</v>
      </c>
      <c r="F162" s="47" t="s">
        <v>23</v>
      </c>
      <c r="G162" s="13" t="s">
        <v>579</v>
      </c>
      <c r="H162" s="18">
        <v>2.0341983999999997</v>
      </c>
      <c r="I162" s="18">
        <v>0.19</v>
      </c>
      <c r="J162" s="18">
        <v>1.4159999999999999</v>
      </c>
      <c r="K162" s="18">
        <f t="shared" si="2"/>
        <v>0.42819839999999998</v>
      </c>
    </row>
    <row r="163" spans="1:11" x14ac:dyDescent="0.2">
      <c r="A163" s="48"/>
      <c r="B163" s="17" t="s">
        <v>808</v>
      </c>
      <c r="C163" s="17" t="s">
        <v>809</v>
      </c>
      <c r="D163" s="47" t="s">
        <v>19</v>
      </c>
      <c r="E163" s="47" t="s">
        <v>292</v>
      </c>
      <c r="F163" s="47" t="s">
        <v>23</v>
      </c>
      <c r="G163" s="13" t="s">
        <v>579</v>
      </c>
      <c r="H163" s="18">
        <v>6.5582271999999993</v>
      </c>
      <c r="I163" s="18">
        <v>0.14000000000000001</v>
      </c>
      <c r="J163" s="18">
        <v>4.9279999999999999</v>
      </c>
      <c r="K163" s="18">
        <f t="shared" si="2"/>
        <v>1.4902272000000001</v>
      </c>
    </row>
    <row r="164" spans="1:11" x14ac:dyDescent="0.2">
      <c r="A164" s="48"/>
      <c r="B164" s="17" t="s">
        <v>810</v>
      </c>
      <c r="C164" s="17" t="s">
        <v>666</v>
      </c>
      <c r="D164" s="47" t="s">
        <v>19</v>
      </c>
      <c r="E164" s="47" t="s">
        <v>292</v>
      </c>
      <c r="F164" s="47" t="s">
        <v>23</v>
      </c>
      <c r="G164" s="13" t="s">
        <v>579</v>
      </c>
      <c r="H164" s="18">
        <v>2.0341983999999997</v>
      </c>
      <c r="I164" s="18">
        <v>0.19</v>
      </c>
      <c r="J164" s="18">
        <v>1.4159999999999999</v>
      </c>
      <c r="K164" s="18">
        <f t="shared" si="2"/>
        <v>0.42819839999999998</v>
      </c>
    </row>
    <row r="165" spans="1:11" x14ac:dyDescent="0.2">
      <c r="A165" s="48"/>
      <c r="B165" s="17" t="s">
        <v>810</v>
      </c>
      <c r="C165" s="17" t="s">
        <v>809</v>
      </c>
      <c r="D165" s="47" t="s">
        <v>19</v>
      </c>
      <c r="E165" s="47" t="s">
        <v>292</v>
      </c>
      <c r="F165" s="47" t="s">
        <v>23</v>
      </c>
      <c r="G165" s="13" t="s">
        <v>579</v>
      </c>
      <c r="H165" s="18">
        <v>6.5582271999999993</v>
      </c>
      <c r="I165" s="18">
        <v>0.14000000000000001</v>
      </c>
      <c r="J165" s="18">
        <v>4.9279999999999999</v>
      </c>
      <c r="K165" s="18">
        <f t="shared" si="2"/>
        <v>1.4902272000000001</v>
      </c>
    </row>
    <row r="166" spans="1:11" x14ac:dyDescent="0.2">
      <c r="A166" s="48"/>
      <c r="B166" s="17" t="s">
        <v>811</v>
      </c>
      <c r="C166" s="17" t="s">
        <v>785</v>
      </c>
      <c r="D166" s="47" t="s">
        <v>19</v>
      </c>
      <c r="E166" s="47" t="s">
        <v>292</v>
      </c>
      <c r="F166" s="47" t="s">
        <v>23</v>
      </c>
      <c r="G166" s="13" t="s">
        <v>579</v>
      </c>
      <c r="H166" s="18">
        <v>9.0145535999999993</v>
      </c>
      <c r="I166" s="18">
        <v>0.14000000000000001</v>
      </c>
      <c r="J166" s="18">
        <v>6.8140000000000001</v>
      </c>
      <c r="K166" s="18">
        <f t="shared" si="2"/>
        <v>2.0605536</v>
      </c>
    </row>
    <row r="167" spans="1:11" x14ac:dyDescent="0.2">
      <c r="A167" s="48"/>
      <c r="B167" s="17" t="s">
        <v>812</v>
      </c>
      <c r="C167" s="17" t="s">
        <v>809</v>
      </c>
      <c r="D167" s="47" t="s">
        <v>19</v>
      </c>
      <c r="E167" s="47" t="s">
        <v>292</v>
      </c>
      <c r="F167" s="47" t="s">
        <v>23</v>
      </c>
      <c r="G167" s="13" t="s">
        <v>579</v>
      </c>
      <c r="H167" s="18">
        <v>17.455798399999999</v>
      </c>
      <c r="I167" s="18">
        <v>1.448</v>
      </c>
      <c r="J167" s="18">
        <v>12.291</v>
      </c>
      <c r="K167" s="18">
        <f t="shared" si="2"/>
        <v>3.7167984000000001</v>
      </c>
    </row>
    <row r="168" spans="1:11" x14ac:dyDescent="0.2">
      <c r="A168" s="48"/>
      <c r="B168" s="17" t="s">
        <v>813</v>
      </c>
      <c r="C168" s="17" t="s">
        <v>1493</v>
      </c>
      <c r="D168" s="47" t="s">
        <v>19</v>
      </c>
      <c r="E168" s="47" t="s">
        <v>292</v>
      </c>
      <c r="F168" s="47" t="s">
        <v>23</v>
      </c>
      <c r="G168" s="13" t="s">
        <v>579</v>
      </c>
      <c r="H168" s="18">
        <v>30.992838399999997</v>
      </c>
      <c r="I168" s="18">
        <v>2.4820000000000002</v>
      </c>
      <c r="J168" s="18">
        <v>21.890999999999998</v>
      </c>
      <c r="K168" s="18">
        <f t="shared" si="2"/>
        <v>6.6198383999999999</v>
      </c>
    </row>
    <row r="169" spans="1:11" x14ac:dyDescent="0.2">
      <c r="A169" s="48"/>
      <c r="B169" s="17" t="s">
        <v>609</v>
      </c>
      <c r="C169" s="17" t="s">
        <v>814</v>
      </c>
      <c r="D169" s="47" t="s">
        <v>19</v>
      </c>
      <c r="E169" s="47" t="s">
        <v>292</v>
      </c>
      <c r="F169" s="47" t="s">
        <v>23</v>
      </c>
      <c r="G169" s="13" t="s">
        <v>579</v>
      </c>
      <c r="H169" s="18">
        <v>347.97702880000003</v>
      </c>
      <c r="I169" s="18">
        <v>111.413</v>
      </c>
      <c r="J169" s="18">
        <v>181.637</v>
      </c>
      <c r="K169" s="18">
        <f t="shared" si="2"/>
        <v>54.927028800000002</v>
      </c>
    </row>
    <row r="170" spans="1:11" x14ac:dyDescent="0.2">
      <c r="A170" s="48"/>
      <c r="B170" s="17" t="s">
        <v>609</v>
      </c>
      <c r="C170" s="17" t="s">
        <v>815</v>
      </c>
      <c r="D170" s="47" t="s">
        <v>19</v>
      </c>
      <c r="E170" s="47" t="s">
        <v>292</v>
      </c>
      <c r="F170" s="47" t="s">
        <v>23</v>
      </c>
      <c r="G170" s="13" t="s">
        <v>579</v>
      </c>
      <c r="H170" s="18">
        <v>41.887163200000003</v>
      </c>
      <c r="I170" s="18">
        <v>18.681000000000001</v>
      </c>
      <c r="J170" s="18">
        <v>17.818000000000001</v>
      </c>
      <c r="K170" s="18">
        <f t="shared" si="2"/>
        <v>5.3881632000000002</v>
      </c>
    </row>
    <row r="171" spans="1:11" x14ac:dyDescent="0.2">
      <c r="A171" s="48"/>
      <c r="B171" s="17" t="s">
        <v>609</v>
      </c>
      <c r="C171" s="17" t="s">
        <v>816</v>
      </c>
      <c r="D171" s="47" t="s">
        <v>19</v>
      </c>
      <c r="E171" s="47" t="s">
        <v>292</v>
      </c>
      <c r="F171" s="47" t="s">
        <v>23</v>
      </c>
      <c r="G171" s="13" t="s">
        <v>579</v>
      </c>
      <c r="H171" s="18">
        <v>74.895235200000002</v>
      </c>
      <c r="I171" s="18">
        <v>49.207999999999998</v>
      </c>
      <c r="J171" s="18">
        <v>19.722999999999999</v>
      </c>
      <c r="K171" s="18">
        <f t="shared" si="2"/>
        <v>5.9642352000000001</v>
      </c>
    </row>
    <row r="172" spans="1:11" x14ac:dyDescent="0.2">
      <c r="A172" s="48"/>
      <c r="B172" s="17" t="s">
        <v>609</v>
      </c>
      <c r="C172" s="17" t="s">
        <v>817</v>
      </c>
      <c r="D172" s="47" t="s">
        <v>19</v>
      </c>
      <c r="E172" s="47" t="s">
        <v>292</v>
      </c>
      <c r="F172" s="47" t="s">
        <v>23</v>
      </c>
      <c r="G172" s="13" t="s">
        <v>579</v>
      </c>
      <c r="H172" s="18">
        <v>488.14959999999996</v>
      </c>
      <c r="I172" s="18">
        <v>189.9</v>
      </c>
      <c r="J172" s="18">
        <v>229</v>
      </c>
      <c r="K172" s="18">
        <f t="shared" si="2"/>
        <v>69.249600000000001</v>
      </c>
    </row>
    <row r="173" spans="1:11" x14ac:dyDescent="0.2">
      <c r="A173" s="48"/>
      <c r="B173" s="17" t="s">
        <v>630</v>
      </c>
      <c r="C173" s="17" t="s">
        <v>818</v>
      </c>
      <c r="D173" s="47" t="s">
        <v>19</v>
      </c>
      <c r="E173" s="47" t="s">
        <v>292</v>
      </c>
      <c r="F173" s="47" t="s">
        <v>23</v>
      </c>
      <c r="G173" s="13" t="s">
        <v>579</v>
      </c>
      <c r="H173" s="18">
        <v>19.734036800000002</v>
      </c>
      <c r="I173" s="18">
        <v>1.589</v>
      </c>
      <c r="J173" s="18">
        <v>13.932</v>
      </c>
      <c r="K173" s="18">
        <f t="shared" si="2"/>
        <v>4.2130368000000002</v>
      </c>
    </row>
    <row r="174" spans="1:11" x14ac:dyDescent="0.2">
      <c r="A174" s="48"/>
      <c r="B174" s="17" t="s">
        <v>819</v>
      </c>
      <c r="C174" s="17" t="s">
        <v>620</v>
      </c>
      <c r="D174" s="47" t="s">
        <v>19</v>
      </c>
      <c r="E174" s="47" t="s">
        <v>292</v>
      </c>
      <c r="F174" s="47" t="s">
        <v>23</v>
      </c>
      <c r="G174" s="13" t="s">
        <v>579</v>
      </c>
      <c r="H174" s="18">
        <v>5.0726703999999998</v>
      </c>
      <c r="I174" s="18">
        <v>0.25900000000000001</v>
      </c>
      <c r="J174" s="18">
        <v>3.6960000000000002</v>
      </c>
      <c r="K174" s="18">
        <f t="shared" si="2"/>
        <v>1.1176704</v>
      </c>
    </row>
    <row r="175" spans="1:11" x14ac:dyDescent="0.2">
      <c r="A175" s="48"/>
      <c r="B175" s="17" t="s">
        <v>820</v>
      </c>
      <c r="C175" s="17" t="s">
        <v>821</v>
      </c>
      <c r="D175" s="47" t="s">
        <v>19</v>
      </c>
      <c r="E175" s="47" t="s">
        <v>292</v>
      </c>
      <c r="F175" s="47" t="s">
        <v>23</v>
      </c>
      <c r="G175" s="50" t="s">
        <v>822</v>
      </c>
      <c r="H175" s="18">
        <v>842</v>
      </c>
      <c r="I175" s="18">
        <v>0</v>
      </c>
      <c r="J175" s="18">
        <v>0</v>
      </c>
      <c r="K175" s="18">
        <v>0</v>
      </c>
    </row>
    <row r="176" spans="1:11" x14ac:dyDescent="0.2">
      <c r="A176" s="48"/>
      <c r="B176" s="17" t="s">
        <v>823</v>
      </c>
      <c r="C176" s="17" t="s">
        <v>824</v>
      </c>
      <c r="D176" s="47" t="s">
        <v>19</v>
      </c>
      <c r="E176" s="47" t="s">
        <v>292</v>
      </c>
      <c r="F176" s="47" t="s">
        <v>23</v>
      </c>
      <c r="G176" s="50" t="s">
        <v>822</v>
      </c>
      <c r="H176" s="18">
        <v>997</v>
      </c>
      <c r="I176" s="18">
        <v>0</v>
      </c>
      <c r="J176" s="18">
        <v>0</v>
      </c>
      <c r="K176" s="18">
        <v>0</v>
      </c>
    </row>
    <row r="177" spans="1:11" x14ac:dyDescent="0.2">
      <c r="A177" s="48"/>
      <c r="B177" s="17" t="s">
        <v>825</v>
      </c>
      <c r="C177" s="17" t="s">
        <v>826</v>
      </c>
      <c r="D177" s="47" t="s">
        <v>19</v>
      </c>
      <c r="E177" s="47" t="s">
        <v>292</v>
      </c>
      <c r="F177" s="47" t="s">
        <v>23</v>
      </c>
      <c r="G177" s="50" t="s">
        <v>822</v>
      </c>
      <c r="H177" s="18">
        <v>45</v>
      </c>
      <c r="I177" s="18">
        <v>0</v>
      </c>
      <c r="J177" s="18">
        <v>0</v>
      </c>
      <c r="K177" s="18">
        <v>0</v>
      </c>
    </row>
    <row r="178" spans="1:11" x14ac:dyDescent="0.2">
      <c r="A178" s="48"/>
      <c r="B178" s="17" t="s">
        <v>827</v>
      </c>
      <c r="C178" s="17" t="s">
        <v>828</v>
      </c>
      <c r="D178" s="47" t="s">
        <v>19</v>
      </c>
      <c r="E178" s="47" t="s">
        <v>292</v>
      </c>
      <c r="F178" s="47" t="s">
        <v>23</v>
      </c>
      <c r="G178" s="50" t="s">
        <v>822</v>
      </c>
      <c r="H178" s="18">
        <v>672</v>
      </c>
      <c r="I178" s="18">
        <v>0</v>
      </c>
      <c r="J178" s="18">
        <v>0</v>
      </c>
      <c r="K178" s="18">
        <v>0</v>
      </c>
    </row>
    <row r="179" spans="1:11" x14ac:dyDescent="0.2">
      <c r="A179" s="48"/>
      <c r="B179" s="17" t="s">
        <v>829</v>
      </c>
      <c r="C179" s="17" t="s">
        <v>830</v>
      </c>
      <c r="D179" s="47" t="s">
        <v>19</v>
      </c>
      <c r="E179" s="47" t="s">
        <v>292</v>
      </c>
      <c r="F179" s="47" t="s">
        <v>23</v>
      </c>
      <c r="G179" s="50" t="s">
        <v>642</v>
      </c>
      <c r="H179" s="18">
        <v>298</v>
      </c>
      <c r="I179" s="18">
        <v>0</v>
      </c>
      <c r="J179" s="18">
        <v>0</v>
      </c>
      <c r="K179" s="18">
        <v>0</v>
      </c>
    </row>
    <row r="180" spans="1:11" ht="25.5" x14ac:dyDescent="0.2">
      <c r="A180" s="48"/>
      <c r="B180" s="17" t="s">
        <v>671</v>
      </c>
      <c r="C180" s="17" t="s">
        <v>831</v>
      </c>
      <c r="D180" s="47" t="s">
        <v>19</v>
      </c>
      <c r="E180" s="47" t="s">
        <v>292</v>
      </c>
      <c r="F180" s="47" t="s">
        <v>23</v>
      </c>
      <c r="G180" s="50" t="s">
        <v>832</v>
      </c>
      <c r="H180" s="18">
        <v>733</v>
      </c>
      <c r="I180" s="18">
        <v>0</v>
      </c>
      <c r="J180" s="18">
        <v>0</v>
      </c>
      <c r="K180" s="18">
        <v>0</v>
      </c>
    </row>
    <row r="181" spans="1:11" ht="25.5" x14ac:dyDescent="0.2">
      <c r="A181" s="48"/>
      <c r="B181" s="17" t="s">
        <v>780</v>
      </c>
      <c r="C181" s="17" t="s">
        <v>833</v>
      </c>
      <c r="D181" s="47" t="s">
        <v>19</v>
      </c>
      <c r="E181" s="47" t="s">
        <v>292</v>
      </c>
      <c r="F181" s="47" t="s">
        <v>23</v>
      </c>
      <c r="G181" s="50" t="s">
        <v>832</v>
      </c>
      <c r="H181" s="18">
        <v>1302</v>
      </c>
      <c r="I181" s="18">
        <v>0</v>
      </c>
      <c r="J181" s="18">
        <v>0</v>
      </c>
      <c r="K181" s="18">
        <v>0</v>
      </c>
    </row>
    <row r="182" spans="1:11" ht="25.5" x14ac:dyDescent="0.2">
      <c r="A182" s="48"/>
      <c r="B182" s="17" t="s">
        <v>598</v>
      </c>
      <c r="C182" s="17" t="s">
        <v>834</v>
      </c>
      <c r="D182" s="47" t="s">
        <v>19</v>
      </c>
      <c r="E182" s="47" t="s">
        <v>292</v>
      </c>
      <c r="F182" s="47" t="s">
        <v>23</v>
      </c>
      <c r="G182" s="50" t="s">
        <v>832</v>
      </c>
      <c r="H182" s="18">
        <v>847</v>
      </c>
      <c r="I182" s="18">
        <v>0</v>
      </c>
      <c r="J182" s="18">
        <v>0</v>
      </c>
      <c r="K182" s="18">
        <v>0</v>
      </c>
    </row>
    <row r="183" spans="1:11" ht="25.5" customHeight="1" x14ac:dyDescent="0.2">
      <c r="A183" s="48"/>
      <c r="B183" s="17" t="s">
        <v>738</v>
      </c>
      <c r="C183" s="17" t="s">
        <v>1495</v>
      </c>
      <c r="D183" s="47" t="s">
        <v>19</v>
      </c>
      <c r="E183" s="47" t="s">
        <v>292</v>
      </c>
      <c r="F183" s="47" t="s">
        <v>23</v>
      </c>
      <c r="G183" s="50" t="s">
        <v>1494</v>
      </c>
      <c r="H183" s="18">
        <v>372</v>
      </c>
      <c r="I183" s="18">
        <v>0</v>
      </c>
      <c r="J183" s="18">
        <v>0</v>
      </c>
      <c r="K183" s="18">
        <v>0</v>
      </c>
    </row>
    <row r="184" spans="1:11" ht="25.5" customHeight="1" x14ac:dyDescent="0.2">
      <c r="A184" s="48"/>
      <c r="B184" s="17" t="s">
        <v>835</v>
      </c>
      <c r="C184" s="17" t="s">
        <v>1496</v>
      </c>
      <c r="D184" s="47" t="s">
        <v>19</v>
      </c>
      <c r="E184" s="47" t="s">
        <v>292</v>
      </c>
      <c r="F184" s="47" t="s">
        <v>23</v>
      </c>
      <c r="G184" s="50" t="s">
        <v>1494</v>
      </c>
      <c r="H184" s="18">
        <v>273</v>
      </c>
      <c r="I184" s="18">
        <v>0</v>
      </c>
      <c r="J184" s="18">
        <v>0</v>
      </c>
      <c r="K184" s="18">
        <v>0</v>
      </c>
    </row>
    <row r="185" spans="1:11" x14ac:dyDescent="0.2">
      <c r="A185" s="48"/>
      <c r="B185" s="17" t="s">
        <v>836</v>
      </c>
      <c r="C185" s="17" t="s">
        <v>837</v>
      </c>
      <c r="D185" s="47" t="s">
        <v>19</v>
      </c>
      <c r="E185" s="47" t="s">
        <v>292</v>
      </c>
      <c r="F185" s="47" t="s">
        <v>23</v>
      </c>
      <c r="G185" s="13" t="s">
        <v>579</v>
      </c>
      <c r="H185" s="18">
        <v>237.3521624</v>
      </c>
      <c r="I185" s="18">
        <v>1.9420599999999999</v>
      </c>
      <c r="J185" s="18">
        <v>180.751</v>
      </c>
      <c r="K185" s="18">
        <f t="shared" ref="K185:K246" si="3">J185*0.3024</f>
        <v>54.659102400000002</v>
      </c>
    </row>
    <row r="186" spans="1:11" x14ac:dyDescent="0.2">
      <c r="A186" s="48"/>
      <c r="B186" s="17" t="s">
        <v>838</v>
      </c>
      <c r="C186" s="17" t="s">
        <v>839</v>
      </c>
      <c r="D186" s="47" t="s">
        <v>35</v>
      </c>
      <c r="E186" s="47" t="s">
        <v>292</v>
      </c>
      <c r="F186" s="47" t="s">
        <v>23</v>
      </c>
      <c r="G186" s="13" t="s">
        <v>579</v>
      </c>
      <c r="H186" s="18">
        <v>38.351952000000004</v>
      </c>
      <c r="I186" s="18">
        <v>1.748</v>
      </c>
      <c r="J186" s="18">
        <v>28.105</v>
      </c>
      <c r="K186" s="18">
        <f t="shared" si="3"/>
        <v>8.498952000000001</v>
      </c>
    </row>
    <row r="187" spans="1:11" x14ac:dyDescent="0.2">
      <c r="A187" s="48"/>
      <c r="B187" s="17" t="s">
        <v>840</v>
      </c>
      <c r="C187" s="17" t="s">
        <v>839</v>
      </c>
      <c r="D187" s="47" t="s">
        <v>35</v>
      </c>
      <c r="E187" s="47" t="s">
        <v>292</v>
      </c>
      <c r="F187" s="47" t="s">
        <v>23</v>
      </c>
      <c r="G187" s="13" t="s">
        <v>579</v>
      </c>
      <c r="H187" s="18">
        <v>17.787216400000002</v>
      </c>
      <c r="I187" s="18">
        <v>1.1021700000000001</v>
      </c>
      <c r="J187" s="18">
        <v>12.811</v>
      </c>
      <c r="K187" s="18">
        <f t="shared" si="3"/>
        <v>3.8740464000000001</v>
      </c>
    </row>
    <row r="188" spans="1:11" x14ac:dyDescent="0.2">
      <c r="A188" s="48"/>
      <c r="B188" s="17" t="s">
        <v>841</v>
      </c>
      <c r="C188" s="17" t="s">
        <v>839</v>
      </c>
      <c r="D188" s="47" t="s">
        <v>35</v>
      </c>
      <c r="E188" s="47" t="s">
        <v>292</v>
      </c>
      <c r="F188" s="47" t="s">
        <v>23</v>
      </c>
      <c r="G188" s="13" t="s">
        <v>579</v>
      </c>
      <c r="H188" s="18">
        <v>46.565476400000001</v>
      </c>
      <c r="I188" s="18">
        <v>0.70666999999999991</v>
      </c>
      <c r="J188" s="18">
        <v>35.210999999999999</v>
      </c>
      <c r="K188" s="18">
        <f t="shared" si="3"/>
        <v>10.6478064</v>
      </c>
    </row>
    <row r="189" spans="1:11" x14ac:dyDescent="0.2">
      <c r="A189" s="48"/>
      <c r="B189" s="17" t="s">
        <v>842</v>
      </c>
      <c r="C189" s="17" t="s">
        <v>839</v>
      </c>
      <c r="D189" s="47" t="s">
        <v>35</v>
      </c>
      <c r="E189" s="47" t="s">
        <v>292</v>
      </c>
      <c r="F189" s="47" t="s">
        <v>23</v>
      </c>
      <c r="G189" s="13" t="s">
        <v>579</v>
      </c>
      <c r="H189" s="18">
        <v>43.600852000000003</v>
      </c>
      <c r="I189" s="18">
        <v>1.55938</v>
      </c>
      <c r="J189" s="18">
        <v>32.28</v>
      </c>
      <c r="K189" s="18">
        <f t="shared" si="3"/>
        <v>9.7614720000000013</v>
      </c>
    </row>
    <row r="190" spans="1:11" x14ac:dyDescent="0.2">
      <c r="A190" s="48"/>
      <c r="B190" s="17" t="s">
        <v>843</v>
      </c>
      <c r="C190" s="17" t="s">
        <v>839</v>
      </c>
      <c r="D190" s="47" t="s">
        <v>35</v>
      </c>
      <c r="E190" s="47" t="s">
        <v>292</v>
      </c>
      <c r="F190" s="47" t="s">
        <v>23</v>
      </c>
      <c r="G190" s="13" t="s">
        <v>579</v>
      </c>
      <c r="H190" s="18">
        <v>43.957104399999999</v>
      </c>
      <c r="I190" s="18">
        <v>1.6538499999999998</v>
      </c>
      <c r="J190" s="18">
        <v>32.481000000000002</v>
      </c>
      <c r="K190" s="18">
        <f t="shared" si="3"/>
        <v>9.8222544000000003</v>
      </c>
    </row>
    <row r="191" spans="1:11" x14ac:dyDescent="0.2">
      <c r="A191" s="48"/>
      <c r="B191" s="17" t="s">
        <v>844</v>
      </c>
      <c r="C191" s="17" t="s">
        <v>845</v>
      </c>
      <c r="D191" s="47" t="s">
        <v>35</v>
      </c>
      <c r="E191" s="47" t="s">
        <v>292</v>
      </c>
      <c r="F191" s="47" t="s">
        <v>23</v>
      </c>
      <c r="G191" s="13" t="s">
        <v>579</v>
      </c>
      <c r="H191" s="18">
        <v>2.6851247359999997</v>
      </c>
      <c r="I191" s="18">
        <v>0.437</v>
      </c>
      <c r="J191" s="18">
        <v>1.72614</v>
      </c>
      <c r="K191" s="18">
        <f t="shared" si="3"/>
        <v>0.52198473600000006</v>
      </c>
    </row>
    <row r="192" spans="1:11" x14ac:dyDescent="0.2">
      <c r="A192" s="48"/>
      <c r="B192" s="17" t="s">
        <v>846</v>
      </c>
      <c r="C192" s="17" t="s">
        <v>847</v>
      </c>
      <c r="D192" s="47" t="s">
        <v>66</v>
      </c>
      <c r="E192" s="47" t="s">
        <v>292</v>
      </c>
      <c r="F192" s="47" t="s">
        <v>23</v>
      </c>
      <c r="G192" s="13" t="s">
        <v>579</v>
      </c>
      <c r="H192" s="18">
        <v>16.310852336</v>
      </c>
      <c r="I192" s="18">
        <v>2.6273300000000002</v>
      </c>
      <c r="J192" s="18">
        <v>10.50639</v>
      </c>
      <c r="K192" s="18">
        <f t="shared" si="3"/>
        <v>3.1771323360000001</v>
      </c>
    </row>
    <row r="193" spans="1:11" x14ac:dyDescent="0.2">
      <c r="A193" s="48"/>
      <c r="B193" s="17" t="s">
        <v>846</v>
      </c>
      <c r="C193" s="17" t="s">
        <v>848</v>
      </c>
      <c r="D193" s="47" t="s">
        <v>35</v>
      </c>
      <c r="E193" s="47" t="s">
        <v>292</v>
      </c>
      <c r="F193" s="47" t="s">
        <v>23</v>
      </c>
      <c r="G193" s="13" t="s">
        <v>579</v>
      </c>
      <c r="H193" s="18">
        <v>2.3683040159999997</v>
      </c>
      <c r="I193" s="18">
        <v>0.39733000000000002</v>
      </c>
      <c r="J193" s="18">
        <v>1.5133399999999999</v>
      </c>
      <c r="K193" s="18">
        <f t="shared" si="3"/>
        <v>0.45763401599999998</v>
      </c>
    </row>
    <row r="194" spans="1:11" x14ac:dyDescent="0.2">
      <c r="A194" s="48"/>
      <c r="B194" s="17" t="s">
        <v>846</v>
      </c>
      <c r="C194" s="17" t="s">
        <v>849</v>
      </c>
      <c r="D194" s="47" t="s">
        <v>66</v>
      </c>
      <c r="E194" s="47" t="s">
        <v>292</v>
      </c>
      <c r="F194" s="47" t="s">
        <v>23</v>
      </c>
      <c r="G194" s="13" t="s">
        <v>579</v>
      </c>
      <c r="H194" s="18">
        <v>16.310852336</v>
      </c>
      <c r="I194" s="18">
        <v>2.6273300000000002</v>
      </c>
      <c r="J194" s="18">
        <v>10.50639</v>
      </c>
      <c r="K194" s="18">
        <f t="shared" si="3"/>
        <v>3.1771323360000001</v>
      </c>
    </row>
    <row r="195" spans="1:11" x14ac:dyDescent="0.2">
      <c r="A195" s="48"/>
      <c r="B195" s="17" t="s">
        <v>846</v>
      </c>
      <c r="C195" s="17" t="s">
        <v>850</v>
      </c>
      <c r="D195" s="47" t="s">
        <v>35</v>
      </c>
      <c r="E195" s="47" t="s">
        <v>292</v>
      </c>
      <c r="F195" s="47" t="s">
        <v>23</v>
      </c>
      <c r="G195" s="13" t="s">
        <v>579</v>
      </c>
      <c r="H195" s="18">
        <v>2.3683040159999997</v>
      </c>
      <c r="I195" s="18">
        <v>0.39733000000000002</v>
      </c>
      <c r="J195" s="18">
        <v>1.5133399999999999</v>
      </c>
      <c r="K195" s="18">
        <f t="shared" si="3"/>
        <v>0.45763401599999998</v>
      </c>
    </row>
    <row r="196" spans="1:11" x14ac:dyDescent="0.2">
      <c r="A196" s="48"/>
      <c r="B196" s="17" t="s">
        <v>846</v>
      </c>
      <c r="C196" s="17" t="s">
        <v>851</v>
      </c>
      <c r="D196" s="47" t="s">
        <v>35</v>
      </c>
      <c r="E196" s="47" t="s">
        <v>292</v>
      </c>
      <c r="F196" s="47" t="s">
        <v>23</v>
      </c>
      <c r="G196" s="13" t="s">
        <v>579</v>
      </c>
      <c r="H196" s="18">
        <v>2.3683040159999997</v>
      </c>
      <c r="I196" s="18">
        <v>0.39733000000000002</v>
      </c>
      <c r="J196" s="18">
        <v>1.5133399999999999</v>
      </c>
      <c r="K196" s="18">
        <f t="shared" si="3"/>
        <v>0.45763401599999998</v>
      </c>
    </row>
    <row r="197" spans="1:11" x14ac:dyDescent="0.2">
      <c r="A197" s="48"/>
      <c r="B197" s="17" t="s">
        <v>846</v>
      </c>
      <c r="C197" s="17" t="s">
        <v>852</v>
      </c>
      <c r="D197" s="47" t="s">
        <v>66</v>
      </c>
      <c r="E197" s="47" t="s">
        <v>292</v>
      </c>
      <c r="F197" s="47" t="s">
        <v>23</v>
      </c>
      <c r="G197" s="13" t="s">
        <v>579</v>
      </c>
      <c r="H197" s="18">
        <v>16.310852336</v>
      </c>
      <c r="I197" s="18">
        <v>2.6273300000000002</v>
      </c>
      <c r="J197" s="18">
        <v>10.50639</v>
      </c>
      <c r="K197" s="18">
        <f t="shared" si="3"/>
        <v>3.1771323360000001</v>
      </c>
    </row>
    <row r="198" spans="1:11" x14ac:dyDescent="0.2">
      <c r="A198" s="48"/>
      <c r="B198" s="17" t="s">
        <v>853</v>
      </c>
      <c r="C198" s="17" t="s">
        <v>854</v>
      </c>
      <c r="D198" s="47" t="s">
        <v>35</v>
      </c>
      <c r="E198" s="47" t="s">
        <v>292</v>
      </c>
      <c r="F198" s="47" t="s">
        <v>23</v>
      </c>
      <c r="G198" s="13" t="s">
        <v>579</v>
      </c>
      <c r="H198" s="18">
        <v>13.310917567999999</v>
      </c>
      <c r="I198" s="18">
        <v>1.6970000000000001</v>
      </c>
      <c r="J198" s="18">
        <v>8.9173200000000001</v>
      </c>
      <c r="K198" s="18">
        <f t="shared" si="3"/>
        <v>2.6965975680000001</v>
      </c>
    </row>
    <row r="199" spans="1:11" x14ac:dyDescent="0.2">
      <c r="A199" s="48"/>
      <c r="B199" s="17" t="s">
        <v>855</v>
      </c>
      <c r="C199" s="17" t="s">
        <v>856</v>
      </c>
      <c r="D199" s="47" t="s">
        <v>35</v>
      </c>
      <c r="E199" s="47" t="s">
        <v>292</v>
      </c>
      <c r="F199" s="47" t="s">
        <v>23</v>
      </c>
      <c r="G199" s="13" t="s">
        <v>579</v>
      </c>
      <c r="H199" s="18">
        <v>7.3943790079999996</v>
      </c>
      <c r="I199" s="18">
        <v>0.97299999999999998</v>
      </c>
      <c r="J199" s="18">
        <v>4.9304199999999998</v>
      </c>
      <c r="K199" s="18">
        <f t="shared" si="3"/>
        <v>1.4909590079999999</v>
      </c>
    </row>
    <row r="200" spans="1:11" x14ac:dyDescent="0.2">
      <c r="A200" s="48"/>
      <c r="B200" s="17" t="s">
        <v>855</v>
      </c>
      <c r="C200" s="17" t="s">
        <v>857</v>
      </c>
      <c r="D200" s="47" t="s">
        <v>35</v>
      </c>
      <c r="E200" s="47" t="s">
        <v>292</v>
      </c>
      <c r="F200" s="47" t="s">
        <v>23</v>
      </c>
      <c r="G200" s="13" t="s">
        <v>579</v>
      </c>
      <c r="H200" s="18">
        <v>7.3943790079999996</v>
      </c>
      <c r="I200" s="18">
        <v>0.97299999999999998</v>
      </c>
      <c r="J200" s="18">
        <v>4.9304199999999998</v>
      </c>
      <c r="K200" s="18">
        <f t="shared" si="3"/>
        <v>1.4909590079999999</v>
      </c>
    </row>
    <row r="201" spans="1:11" x14ac:dyDescent="0.2">
      <c r="A201" s="48"/>
      <c r="B201" s="17" t="s">
        <v>858</v>
      </c>
      <c r="C201" s="17" t="s">
        <v>859</v>
      </c>
      <c r="D201" s="47" t="s">
        <v>35</v>
      </c>
      <c r="E201" s="47" t="s">
        <v>292</v>
      </c>
      <c r="F201" s="47" t="s">
        <v>23</v>
      </c>
      <c r="G201" s="13" t="s">
        <v>579</v>
      </c>
      <c r="H201" s="18">
        <v>7.7536951680000001</v>
      </c>
      <c r="I201" s="18">
        <v>0.84599999999999997</v>
      </c>
      <c r="J201" s="18">
        <v>5.30382</v>
      </c>
      <c r="K201" s="18">
        <f t="shared" si="3"/>
        <v>1.6038751680000001</v>
      </c>
    </row>
    <row r="202" spans="1:11" x14ac:dyDescent="0.2">
      <c r="A202" s="48"/>
      <c r="B202" s="17" t="s">
        <v>860</v>
      </c>
      <c r="C202" s="17" t="s">
        <v>861</v>
      </c>
      <c r="D202" s="47" t="s">
        <v>35</v>
      </c>
      <c r="E202" s="47" t="s">
        <v>292</v>
      </c>
      <c r="F202" s="47" t="s">
        <v>23</v>
      </c>
      <c r="G202" s="13" t="s">
        <v>579</v>
      </c>
      <c r="H202" s="18">
        <v>17.339605599999999</v>
      </c>
      <c r="I202" s="18">
        <v>2.2639999999999998</v>
      </c>
      <c r="J202" s="18">
        <v>11.57525</v>
      </c>
      <c r="K202" s="18">
        <f t="shared" si="3"/>
        <v>3.5003556000000002</v>
      </c>
    </row>
    <row r="203" spans="1:11" x14ac:dyDescent="0.2">
      <c r="A203" s="48"/>
      <c r="B203" s="17" t="s">
        <v>862</v>
      </c>
      <c r="C203" s="17" t="s">
        <v>863</v>
      </c>
      <c r="D203" s="47" t="s">
        <v>35</v>
      </c>
      <c r="E203" s="47" t="s">
        <v>292</v>
      </c>
      <c r="F203" s="47" t="s">
        <v>23</v>
      </c>
      <c r="G203" s="13" t="s">
        <v>579</v>
      </c>
      <c r="H203" s="18">
        <v>52.771417696000007</v>
      </c>
      <c r="I203" s="18">
        <v>4.4845600000000001</v>
      </c>
      <c r="J203" s="18">
        <v>37.075290000000003</v>
      </c>
      <c r="K203" s="18">
        <f t="shared" si="3"/>
        <v>11.211567696000001</v>
      </c>
    </row>
    <row r="204" spans="1:11" x14ac:dyDescent="0.2">
      <c r="A204" s="48"/>
      <c r="B204" s="17" t="s">
        <v>864</v>
      </c>
      <c r="C204" s="17" t="s">
        <v>839</v>
      </c>
      <c r="D204" s="47" t="s">
        <v>35</v>
      </c>
      <c r="E204" s="47" t="s">
        <v>292</v>
      </c>
      <c r="F204" s="47" t="s">
        <v>23</v>
      </c>
      <c r="G204" s="13" t="s">
        <v>579</v>
      </c>
      <c r="H204" s="18">
        <v>94.22937705599999</v>
      </c>
      <c r="I204" s="18">
        <v>4.56996</v>
      </c>
      <c r="J204" s="18">
        <v>68.84169</v>
      </c>
      <c r="K204" s="18">
        <f t="shared" si="3"/>
        <v>20.817727055999999</v>
      </c>
    </row>
    <row r="205" spans="1:11" x14ac:dyDescent="0.2">
      <c r="A205" s="48"/>
      <c r="B205" s="17" t="s">
        <v>865</v>
      </c>
      <c r="C205" s="17" t="s">
        <v>839</v>
      </c>
      <c r="D205" s="47" t="s">
        <v>35</v>
      </c>
      <c r="E205" s="47" t="s">
        <v>292</v>
      </c>
      <c r="F205" s="47" t="s">
        <v>23</v>
      </c>
      <c r="G205" s="13" t="s">
        <v>579</v>
      </c>
      <c r="H205" s="18">
        <v>119.07557707199999</v>
      </c>
      <c r="I205" s="18">
        <v>4.9104099999999997</v>
      </c>
      <c r="J205" s="18">
        <v>87.657529999999994</v>
      </c>
      <c r="K205" s="18">
        <f t="shared" si="3"/>
        <v>26.507637071999998</v>
      </c>
    </row>
    <row r="206" spans="1:11" x14ac:dyDescent="0.2">
      <c r="A206" s="48"/>
      <c r="B206" s="17" t="s">
        <v>866</v>
      </c>
      <c r="C206" s="17" t="s">
        <v>839</v>
      </c>
      <c r="D206" s="47" t="s">
        <v>35</v>
      </c>
      <c r="E206" s="47" t="s">
        <v>292</v>
      </c>
      <c r="F206" s="47" t="s">
        <v>23</v>
      </c>
      <c r="G206" s="13" t="s">
        <v>579</v>
      </c>
      <c r="H206" s="18">
        <v>118.45255819199998</v>
      </c>
      <c r="I206" s="18">
        <v>4.0398699999999996</v>
      </c>
      <c r="J206" s="18">
        <v>87.847579999999994</v>
      </c>
      <c r="K206" s="18">
        <f t="shared" si="3"/>
        <v>26.565108191999997</v>
      </c>
    </row>
    <row r="207" spans="1:11" x14ac:dyDescent="0.2">
      <c r="A207" s="48"/>
      <c r="B207" s="17" t="s">
        <v>867</v>
      </c>
      <c r="C207" s="17" t="s">
        <v>839</v>
      </c>
      <c r="D207" s="47" t="s">
        <v>35</v>
      </c>
      <c r="E207" s="47" t="s">
        <v>292</v>
      </c>
      <c r="F207" s="47" t="s">
        <v>23</v>
      </c>
      <c r="G207" s="13" t="s">
        <v>579</v>
      </c>
      <c r="H207" s="18">
        <v>20.516230576000002</v>
      </c>
      <c r="I207" s="18">
        <v>2.1585899999999998</v>
      </c>
      <c r="J207" s="18">
        <v>14.09524</v>
      </c>
      <c r="K207" s="18">
        <f t="shared" si="3"/>
        <v>4.2624005760000001</v>
      </c>
    </row>
    <row r="208" spans="1:11" x14ac:dyDescent="0.2">
      <c r="A208" s="48"/>
      <c r="B208" s="17" t="s">
        <v>868</v>
      </c>
      <c r="C208" s="17" t="s">
        <v>839</v>
      </c>
      <c r="D208" s="47" t="s">
        <v>35</v>
      </c>
      <c r="E208" s="47" t="s">
        <v>292</v>
      </c>
      <c r="F208" s="47" t="s">
        <v>23</v>
      </c>
      <c r="G208" s="13" t="s">
        <v>579</v>
      </c>
      <c r="H208" s="18">
        <v>20.514730576000002</v>
      </c>
      <c r="I208" s="18">
        <v>2.1570900000000002</v>
      </c>
      <c r="J208" s="18">
        <v>14.09524</v>
      </c>
      <c r="K208" s="18">
        <f t="shared" si="3"/>
        <v>4.2624005760000001</v>
      </c>
    </row>
    <row r="209" spans="1:11" x14ac:dyDescent="0.2">
      <c r="A209" s="48"/>
      <c r="B209" s="17" t="s">
        <v>869</v>
      </c>
      <c r="C209" s="17" t="s">
        <v>839</v>
      </c>
      <c r="D209" s="47" t="s">
        <v>35</v>
      </c>
      <c r="E209" s="47" t="s">
        <v>292</v>
      </c>
      <c r="F209" s="47" t="s">
        <v>23</v>
      </c>
      <c r="G209" s="13" t="s">
        <v>579</v>
      </c>
      <c r="H209" s="18">
        <v>19.717766944000001</v>
      </c>
      <c r="I209" s="18">
        <v>2.1440800000000002</v>
      </c>
      <c r="J209" s="18">
        <v>13.493309999999999</v>
      </c>
      <c r="K209" s="18">
        <f t="shared" si="3"/>
        <v>4.0803769440000002</v>
      </c>
    </row>
    <row r="210" spans="1:11" x14ac:dyDescent="0.2">
      <c r="A210" s="48"/>
      <c r="B210" s="17" t="s">
        <v>870</v>
      </c>
      <c r="C210" s="17" t="s">
        <v>839</v>
      </c>
      <c r="D210" s="47" t="s">
        <v>35</v>
      </c>
      <c r="E210" s="47" t="s">
        <v>292</v>
      </c>
      <c r="F210" s="47" t="s">
        <v>23</v>
      </c>
      <c r="G210" s="13" t="s">
        <v>579</v>
      </c>
      <c r="H210" s="18">
        <v>19.719206944</v>
      </c>
      <c r="I210" s="18">
        <v>2.1455199999999999</v>
      </c>
      <c r="J210" s="18">
        <v>13.493309999999999</v>
      </c>
      <c r="K210" s="18">
        <f t="shared" si="3"/>
        <v>4.0803769440000002</v>
      </c>
    </row>
    <row r="211" spans="1:11" x14ac:dyDescent="0.2">
      <c r="A211" s="48"/>
      <c r="B211" s="17" t="s">
        <v>871</v>
      </c>
      <c r="C211" s="17" t="s">
        <v>839</v>
      </c>
      <c r="D211" s="47" t="s">
        <v>35</v>
      </c>
      <c r="E211" s="47" t="s">
        <v>292</v>
      </c>
      <c r="F211" s="47" t="s">
        <v>23</v>
      </c>
      <c r="G211" s="13" t="s">
        <v>579</v>
      </c>
      <c r="H211" s="18">
        <v>19.720696944</v>
      </c>
      <c r="I211" s="18">
        <v>2.1470099999999999</v>
      </c>
      <c r="J211" s="18">
        <v>13.493309999999999</v>
      </c>
      <c r="K211" s="18">
        <f t="shared" si="3"/>
        <v>4.0803769440000002</v>
      </c>
    </row>
    <row r="212" spans="1:11" x14ac:dyDescent="0.2">
      <c r="A212" s="48"/>
      <c r="B212" s="17" t="s">
        <v>872</v>
      </c>
      <c r="C212" s="17" t="s">
        <v>873</v>
      </c>
      <c r="D212" s="47" t="s">
        <v>35</v>
      </c>
      <c r="E212" s="47" t="s">
        <v>292</v>
      </c>
      <c r="F212" s="47" t="s">
        <v>23</v>
      </c>
      <c r="G212" s="13" t="s">
        <v>579</v>
      </c>
      <c r="H212" s="18">
        <v>3.3329855999999998</v>
      </c>
      <c r="I212" s="18">
        <v>0.73599999999999999</v>
      </c>
      <c r="J212" s="18">
        <v>1.994</v>
      </c>
      <c r="K212" s="18">
        <f t="shared" si="3"/>
        <v>0.60298560000000001</v>
      </c>
    </row>
    <row r="213" spans="1:11" ht="12.75" customHeight="1" x14ac:dyDescent="0.2">
      <c r="A213" s="48"/>
      <c r="B213" s="17" t="s">
        <v>872</v>
      </c>
      <c r="C213" s="17" t="s">
        <v>874</v>
      </c>
      <c r="D213" s="47" t="s">
        <v>35</v>
      </c>
      <c r="E213" s="47" t="s">
        <v>292</v>
      </c>
      <c r="F213" s="47" t="s">
        <v>23</v>
      </c>
      <c r="G213" s="13" t="s">
        <v>579</v>
      </c>
      <c r="H213" s="18">
        <v>3.3329855999999998</v>
      </c>
      <c r="I213" s="18">
        <v>0.73599999999999999</v>
      </c>
      <c r="J213" s="18">
        <v>1.994</v>
      </c>
      <c r="K213" s="18">
        <f t="shared" si="3"/>
        <v>0.60298560000000001</v>
      </c>
    </row>
    <row r="214" spans="1:11" ht="12.75" customHeight="1" x14ac:dyDescent="0.2">
      <c r="A214" s="48"/>
      <c r="B214" s="17" t="s">
        <v>872</v>
      </c>
      <c r="C214" s="17" t="s">
        <v>875</v>
      </c>
      <c r="D214" s="47" t="s">
        <v>35</v>
      </c>
      <c r="E214" s="47" t="s">
        <v>292</v>
      </c>
      <c r="F214" s="47" t="s">
        <v>23</v>
      </c>
      <c r="G214" s="13" t="s">
        <v>579</v>
      </c>
      <c r="H214" s="18">
        <v>3.3329855999999998</v>
      </c>
      <c r="I214" s="18">
        <v>0.73599999999999999</v>
      </c>
      <c r="J214" s="18">
        <v>1.994</v>
      </c>
      <c r="K214" s="18">
        <f t="shared" si="3"/>
        <v>0.60298560000000001</v>
      </c>
    </row>
    <row r="215" spans="1:11" x14ac:dyDescent="0.2">
      <c r="A215" s="48"/>
      <c r="B215" s="17" t="s">
        <v>872</v>
      </c>
      <c r="C215" s="17" t="s">
        <v>876</v>
      </c>
      <c r="D215" s="47" t="s">
        <v>35</v>
      </c>
      <c r="E215" s="47" t="s">
        <v>292</v>
      </c>
      <c r="F215" s="47" t="s">
        <v>23</v>
      </c>
      <c r="G215" s="13" t="s">
        <v>579</v>
      </c>
      <c r="H215" s="18">
        <v>3.3329855999999998</v>
      </c>
      <c r="I215" s="18">
        <v>0.73599999999999999</v>
      </c>
      <c r="J215" s="18">
        <v>1.994</v>
      </c>
      <c r="K215" s="18">
        <f t="shared" si="3"/>
        <v>0.60298560000000001</v>
      </c>
    </row>
    <row r="216" spans="1:11" x14ac:dyDescent="0.2">
      <c r="A216" s="48"/>
      <c r="B216" s="17" t="s">
        <v>872</v>
      </c>
      <c r="C216" s="17" t="s">
        <v>877</v>
      </c>
      <c r="D216" s="47" t="s">
        <v>35</v>
      </c>
      <c r="E216" s="47" t="s">
        <v>292</v>
      </c>
      <c r="F216" s="47" t="s">
        <v>23</v>
      </c>
      <c r="G216" s="13" t="s">
        <v>579</v>
      </c>
      <c r="H216" s="18">
        <v>3.3329855999999998</v>
      </c>
      <c r="I216" s="18">
        <v>0.73599999999999999</v>
      </c>
      <c r="J216" s="18">
        <v>1.994</v>
      </c>
      <c r="K216" s="18">
        <f t="shared" si="3"/>
        <v>0.60298560000000001</v>
      </c>
    </row>
    <row r="217" spans="1:11" x14ac:dyDescent="0.2">
      <c r="A217" s="48"/>
      <c r="B217" s="17" t="s">
        <v>872</v>
      </c>
      <c r="C217" s="17" t="s">
        <v>878</v>
      </c>
      <c r="D217" s="47" t="s">
        <v>35</v>
      </c>
      <c r="E217" s="47" t="s">
        <v>292</v>
      </c>
      <c r="F217" s="47" t="s">
        <v>23</v>
      </c>
      <c r="G217" s="13" t="s">
        <v>579</v>
      </c>
      <c r="H217" s="18">
        <v>3.3329855999999998</v>
      </c>
      <c r="I217" s="18">
        <v>0.73599999999999999</v>
      </c>
      <c r="J217" s="18">
        <v>1.994</v>
      </c>
      <c r="K217" s="18">
        <f t="shared" si="3"/>
        <v>0.60298560000000001</v>
      </c>
    </row>
    <row r="218" spans="1:11" x14ac:dyDescent="0.2">
      <c r="A218" s="48"/>
      <c r="B218" s="17" t="s">
        <v>872</v>
      </c>
      <c r="C218" s="17" t="s">
        <v>879</v>
      </c>
      <c r="D218" s="47" t="s">
        <v>35</v>
      </c>
      <c r="E218" s="47" t="s">
        <v>292</v>
      </c>
      <c r="F218" s="47" t="s">
        <v>23</v>
      </c>
      <c r="G218" s="13" t="s">
        <v>579</v>
      </c>
      <c r="H218" s="18">
        <v>3.3329855999999998</v>
      </c>
      <c r="I218" s="18">
        <v>0.73599999999999999</v>
      </c>
      <c r="J218" s="18">
        <v>1.994</v>
      </c>
      <c r="K218" s="18">
        <f t="shared" si="3"/>
        <v>0.60298560000000001</v>
      </c>
    </row>
    <row r="219" spans="1:11" x14ac:dyDescent="0.2">
      <c r="A219" s="48"/>
      <c r="B219" s="17" t="s">
        <v>880</v>
      </c>
      <c r="C219" s="17" t="s">
        <v>881</v>
      </c>
      <c r="D219" s="47" t="s">
        <v>35</v>
      </c>
      <c r="E219" s="47" t="s">
        <v>292</v>
      </c>
      <c r="F219" s="47" t="s">
        <v>23</v>
      </c>
      <c r="G219" s="13" t="s">
        <v>579</v>
      </c>
      <c r="H219" s="18">
        <v>4.7178208000000001</v>
      </c>
      <c r="I219" s="18">
        <v>2.1560000000000001</v>
      </c>
      <c r="J219" s="18">
        <v>1.9670000000000001</v>
      </c>
      <c r="K219" s="18">
        <f t="shared" si="3"/>
        <v>0.59482080000000004</v>
      </c>
    </row>
    <row r="220" spans="1:11" x14ac:dyDescent="0.2">
      <c r="A220" s="48"/>
      <c r="B220" s="17" t="s">
        <v>880</v>
      </c>
      <c r="C220" s="17" t="s">
        <v>882</v>
      </c>
      <c r="D220" s="47" t="s">
        <v>35</v>
      </c>
      <c r="E220" s="47" t="s">
        <v>292</v>
      </c>
      <c r="F220" s="47" t="s">
        <v>23</v>
      </c>
      <c r="G220" s="13" t="s">
        <v>579</v>
      </c>
      <c r="H220" s="18">
        <v>8.0738064000000005</v>
      </c>
      <c r="I220" s="18">
        <v>2.915</v>
      </c>
      <c r="J220" s="18">
        <f>1.994+1.967</f>
        <v>3.9610000000000003</v>
      </c>
      <c r="K220" s="18">
        <f t="shared" si="3"/>
        <v>1.1978064000000002</v>
      </c>
    </row>
    <row r="221" spans="1:11" x14ac:dyDescent="0.2">
      <c r="A221" s="48"/>
      <c r="B221" s="17" t="s">
        <v>880</v>
      </c>
      <c r="C221" s="17" t="s">
        <v>883</v>
      </c>
      <c r="D221" s="47" t="s">
        <v>35</v>
      </c>
      <c r="E221" s="47" t="s">
        <v>292</v>
      </c>
      <c r="F221" s="47" t="s">
        <v>23</v>
      </c>
      <c r="G221" s="13" t="s">
        <v>579</v>
      </c>
      <c r="H221" s="18">
        <v>3.3559856000000003</v>
      </c>
      <c r="I221" s="18">
        <v>0.75900000000000001</v>
      </c>
      <c r="J221" s="18">
        <v>1.994</v>
      </c>
      <c r="K221" s="18">
        <f t="shared" si="3"/>
        <v>0.60298560000000001</v>
      </c>
    </row>
    <row r="222" spans="1:11" ht="12.75" customHeight="1" x14ac:dyDescent="0.2">
      <c r="A222" s="48"/>
      <c r="B222" s="17" t="s">
        <v>880</v>
      </c>
      <c r="C222" s="17" t="s">
        <v>884</v>
      </c>
      <c r="D222" s="47" t="s">
        <v>35</v>
      </c>
      <c r="E222" s="47" t="s">
        <v>292</v>
      </c>
      <c r="F222" s="47" t="s">
        <v>23</v>
      </c>
      <c r="G222" s="13" t="s">
        <v>579</v>
      </c>
      <c r="H222" s="18">
        <v>3.3559856000000003</v>
      </c>
      <c r="I222" s="18">
        <v>0.75900000000000001</v>
      </c>
      <c r="J222" s="18">
        <v>1.994</v>
      </c>
      <c r="K222" s="18">
        <f t="shared" si="3"/>
        <v>0.60298560000000001</v>
      </c>
    </row>
    <row r="223" spans="1:11" ht="12.75" customHeight="1" x14ac:dyDescent="0.2">
      <c r="A223" s="48"/>
      <c r="B223" s="17" t="s">
        <v>880</v>
      </c>
      <c r="C223" s="17" t="s">
        <v>885</v>
      </c>
      <c r="D223" s="47" t="s">
        <v>35</v>
      </c>
      <c r="E223" s="47" t="s">
        <v>292</v>
      </c>
      <c r="F223" s="47" t="s">
        <v>23</v>
      </c>
      <c r="G223" s="13" t="s">
        <v>579</v>
      </c>
      <c r="H223" s="18">
        <v>3.3559856000000003</v>
      </c>
      <c r="I223" s="18">
        <v>0.75900000000000001</v>
      </c>
      <c r="J223" s="18">
        <v>1.994</v>
      </c>
      <c r="K223" s="18">
        <f t="shared" si="3"/>
        <v>0.60298560000000001</v>
      </c>
    </row>
    <row r="224" spans="1:11" ht="12.75" customHeight="1" x14ac:dyDescent="0.2">
      <c r="A224" s="48"/>
      <c r="B224" s="17" t="s">
        <v>880</v>
      </c>
      <c r="C224" s="17" t="s">
        <v>886</v>
      </c>
      <c r="D224" s="47" t="s">
        <v>35</v>
      </c>
      <c r="E224" s="47" t="s">
        <v>292</v>
      </c>
      <c r="F224" s="47" t="s">
        <v>23</v>
      </c>
      <c r="G224" s="13" t="s">
        <v>579</v>
      </c>
      <c r="H224" s="18">
        <v>3.3559856000000003</v>
      </c>
      <c r="I224" s="18">
        <v>0.75900000000000001</v>
      </c>
      <c r="J224" s="18">
        <v>1.994</v>
      </c>
      <c r="K224" s="18">
        <f t="shared" si="3"/>
        <v>0.60298560000000001</v>
      </c>
    </row>
    <row r="225" spans="1:11" ht="12.75" customHeight="1" x14ac:dyDescent="0.2">
      <c r="A225" s="48"/>
      <c r="B225" s="17" t="s">
        <v>880</v>
      </c>
      <c r="C225" s="17" t="s">
        <v>887</v>
      </c>
      <c r="D225" s="47" t="s">
        <v>35</v>
      </c>
      <c r="E225" s="47" t="s">
        <v>292</v>
      </c>
      <c r="F225" s="47" t="s">
        <v>23</v>
      </c>
      <c r="G225" s="13" t="s">
        <v>579</v>
      </c>
      <c r="H225" s="18">
        <v>3.3559856000000003</v>
      </c>
      <c r="I225" s="18">
        <v>0.75900000000000001</v>
      </c>
      <c r="J225" s="18">
        <v>1.994</v>
      </c>
      <c r="K225" s="18">
        <f t="shared" si="3"/>
        <v>0.60298560000000001</v>
      </c>
    </row>
    <row r="226" spans="1:11" ht="12.75" customHeight="1" x14ac:dyDescent="0.2">
      <c r="A226" s="48"/>
      <c r="B226" s="17" t="s">
        <v>880</v>
      </c>
      <c r="C226" s="17" t="s">
        <v>888</v>
      </c>
      <c r="D226" s="47" t="s">
        <v>35</v>
      </c>
      <c r="E226" s="47" t="s">
        <v>292</v>
      </c>
      <c r="F226" s="47" t="s">
        <v>23</v>
      </c>
      <c r="G226" s="13" t="s">
        <v>579</v>
      </c>
      <c r="H226" s="18">
        <v>3.3559856000000003</v>
      </c>
      <c r="I226" s="18">
        <v>0.75900000000000001</v>
      </c>
      <c r="J226" s="18">
        <v>1.994</v>
      </c>
      <c r="K226" s="18">
        <f t="shared" si="3"/>
        <v>0.60298560000000001</v>
      </c>
    </row>
    <row r="227" spans="1:11" x14ac:dyDescent="0.2">
      <c r="A227" s="48"/>
      <c r="B227" s="17" t="s">
        <v>880</v>
      </c>
      <c r="C227" s="17" t="s">
        <v>889</v>
      </c>
      <c r="D227" s="47" t="s">
        <v>35</v>
      </c>
      <c r="E227" s="47" t="s">
        <v>292</v>
      </c>
      <c r="F227" s="47" t="s">
        <v>23</v>
      </c>
      <c r="G227" s="13" t="s">
        <v>579</v>
      </c>
      <c r="H227" s="18">
        <v>7.2177904000000002</v>
      </c>
      <c r="I227" s="18">
        <v>2.339</v>
      </c>
      <c r="J227" s="18">
        <f>1.994+1.752</f>
        <v>3.746</v>
      </c>
      <c r="K227" s="18">
        <f t="shared" si="3"/>
        <v>1.1327904</v>
      </c>
    </row>
    <row r="228" spans="1:11" x14ac:dyDescent="0.2">
      <c r="A228" s="48"/>
      <c r="B228" s="17" t="s">
        <v>880</v>
      </c>
      <c r="C228" s="17" t="s">
        <v>890</v>
      </c>
      <c r="D228" s="47" t="s">
        <v>35</v>
      </c>
      <c r="E228" s="47" t="s">
        <v>292</v>
      </c>
      <c r="F228" s="47" t="s">
        <v>23</v>
      </c>
      <c r="G228" s="13" t="s">
        <v>579</v>
      </c>
      <c r="H228" s="18">
        <v>4.7178208000000001</v>
      </c>
      <c r="I228" s="18">
        <v>2.1560000000000001</v>
      </c>
      <c r="J228" s="18">
        <v>1.9670000000000001</v>
      </c>
      <c r="K228" s="18">
        <f t="shared" si="3"/>
        <v>0.59482080000000004</v>
      </c>
    </row>
    <row r="229" spans="1:11" x14ac:dyDescent="0.2">
      <c r="A229" s="48"/>
      <c r="B229" s="17" t="s">
        <v>880</v>
      </c>
      <c r="C229" s="17" t="s">
        <v>891</v>
      </c>
      <c r="D229" s="47" t="s">
        <v>35</v>
      </c>
      <c r="E229" s="47" t="s">
        <v>292</v>
      </c>
      <c r="F229" s="47" t="s">
        <v>23</v>
      </c>
      <c r="G229" s="13" t="s">
        <v>579</v>
      </c>
      <c r="H229" s="18">
        <v>4.7178208000000001</v>
      </c>
      <c r="I229" s="18">
        <v>2.1560000000000001</v>
      </c>
      <c r="J229" s="18">
        <v>1.9670000000000001</v>
      </c>
      <c r="K229" s="18">
        <f t="shared" si="3"/>
        <v>0.59482080000000004</v>
      </c>
    </row>
    <row r="230" spans="1:11" x14ac:dyDescent="0.2">
      <c r="A230" s="48"/>
      <c r="B230" s="17" t="s">
        <v>880</v>
      </c>
      <c r="C230" s="17" t="s">
        <v>892</v>
      </c>
      <c r="D230" s="47" t="s">
        <v>35</v>
      </c>
      <c r="E230" s="47" t="s">
        <v>292</v>
      </c>
      <c r="F230" s="47" t="s">
        <v>23</v>
      </c>
      <c r="G230" s="13" t="s">
        <v>579</v>
      </c>
      <c r="H230" s="18">
        <v>4.7178208000000001</v>
      </c>
      <c r="I230" s="18">
        <v>2.1560000000000001</v>
      </c>
      <c r="J230" s="18">
        <v>1.9670000000000001</v>
      </c>
      <c r="K230" s="18">
        <f t="shared" si="3"/>
        <v>0.59482080000000004</v>
      </c>
    </row>
    <row r="231" spans="1:11" x14ac:dyDescent="0.2">
      <c r="A231" s="48"/>
      <c r="B231" s="17" t="s">
        <v>880</v>
      </c>
      <c r="C231" s="17" t="s">
        <v>893</v>
      </c>
      <c r="D231" s="47" t="s">
        <v>35</v>
      </c>
      <c r="E231" s="47" t="s">
        <v>292</v>
      </c>
      <c r="F231" s="47" t="s">
        <v>23</v>
      </c>
      <c r="G231" s="13" t="s">
        <v>579</v>
      </c>
      <c r="H231" s="18">
        <v>8.8855456000000004</v>
      </c>
      <c r="I231" s="18">
        <v>3.8140000000000001</v>
      </c>
      <c r="J231" s="18">
        <f>1.967+1.927</f>
        <v>3.8940000000000001</v>
      </c>
      <c r="K231" s="18">
        <f t="shared" si="3"/>
        <v>1.1775456</v>
      </c>
    </row>
    <row r="232" spans="1:11" x14ac:dyDescent="0.2">
      <c r="A232" s="48"/>
      <c r="B232" s="17" t="s">
        <v>894</v>
      </c>
      <c r="C232" s="17" t="s">
        <v>895</v>
      </c>
      <c r="D232" s="47" t="s">
        <v>35</v>
      </c>
      <c r="E232" s="47" t="s">
        <v>292</v>
      </c>
      <c r="F232" s="47" t="s">
        <v>23</v>
      </c>
      <c r="G232" s="13" t="s">
        <v>579</v>
      </c>
      <c r="H232" s="18">
        <v>16.669885458774374</v>
      </c>
      <c r="I232" s="18">
        <v>5.4198250000000003</v>
      </c>
      <c r="J232" s="18">
        <f>6736.49136789677/1000/2+10.5394/2</f>
        <v>8.6379456839483844</v>
      </c>
      <c r="K232" s="18">
        <f t="shared" si="3"/>
        <v>2.6121147748259914</v>
      </c>
    </row>
    <row r="233" spans="1:11" x14ac:dyDescent="0.2">
      <c r="A233" s="48"/>
      <c r="B233" s="17" t="s">
        <v>894</v>
      </c>
      <c r="C233" s="17" t="s">
        <v>896</v>
      </c>
      <c r="D233" s="47" t="s">
        <v>35</v>
      </c>
      <c r="E233" s="47" t="s">
        <v>292</v>
      </c>
      <c r="F233" s="47" t="s">
        <v>23</v>
      </c>
      <c r="G233" s="13" t="s">
        <v>579</v>
      </c>
      <c r="H233" s="18">
        <v>16.669885458774374</v>
      </c>
      <c r="I233" s="18">
        <v>5.4198250000000003</v>
      </c>
      <c r="J233" s="18">
        <f>6736.49136789677/1000/2+10.5394/2</f>
        <v>8.6379456839483844</v>
      </c>
      <c r="K233" s="18">
        <f t="shared" si="3"/>
        <v>2.6121147748259914</v>
      </c>
    </row>
    <row r="234" spans="1:11" x14ac:dyDescent="0.2">
      <c r="A234" s="48"/>
      <c r="B234" s="17" t="s">
        <v>897</v>
      </c>
      <c r="C234" s="17" t="s">
        <v>898</v>
      </c>
      <c r="D234" s="47" t="s">
        <v>35</v>
      </c>
      <c r="E234" s="47" t="s">
        <v>292</v>
      </c>
      <c r="F234" s="47" t="s">
        <v>23</v>
      </c>
      <c r="G234" s="13" t="s">
        <v>579</v>
      </c>
      <c r="H234" s="18">
        <v>5.0960194518063631</v>
      </c>
      <c r="I234" s="18">
        <v>1.17282</v>
      </c>
      <c r="J234" s="18">
        <f>2571.66918274933/1000/2+3.4529/2</f>
        <v>3.012284591374665</v>
      </c>
      <c r="K234" s="18">
        <f t="shared" si="3"/>
        <v>0.91091486043169867</v>
      </c>
    </row>
    <row r="235" spans="1:11" x14ac:dyDescent="0.2">
      <c r="A235" s="48"/>
      <c r="B235" s="17" t="s">
        <v>897</v>
      </c>
      <c r="C235" s="17" t="s">
        <v>899</v>
      </c>
      <c r="D235" s="47" t="s">
        <v>35</v>
      </c>
      <c r="E235" s="47" t="s">
        <v>292</v>
      </c>
      <c r="F235" s="47" t="s">
        <v>23</v>
      </c>
      <c r="G235" s="13" t="s">
        <v>579</v>
      </c>
      <c r="H235" s="18">
        <v>5.0960194518063631</v>
      </c>
      <c r="I235" s="18">
        <v>1.17282</v>
      </c>
      <c r="J235" s="18">
        <f>2571.66918274933/1000/2+3.4529/2</f>
        <v>3.012284591374665</v>
      </c>
      <c r="K235" s="18">
        <f t="shared" si="3"/>
        <v>0.91091486043169867</v>
      </c>
    </row>
    <row r="236" spans="1:11" x14ac:dyDescent="0.2">
      <c r="A236" s="48"/>
      <c r="B236" s="17" t="s">
        <v>900</v>
      </c>
      <c r="C236" s="17" t="s">
        <v>901</v>
      </c>
      <c r="D236" s="47" t="s">
        <v>35</v>
      </c>
      <c r="E236" s="47" t="s">
        <v>292</v>
      </c>
      <c r="F236" s="47" t="s">
        <v>23</v>
      </c>
      <c r="G236" s="13" t="s">
        <v>579</v>
      </c>
      <c r="H236" s="18">
        <v>14.216446735999998</v>
      </c>
      <c r="I236" s="18">
        <v>3.8218099999999997</v>
      </c>
      <c r="J236" s="18">
        <f>6.73649+1.24465</f>
        <v>7.9811399999999999</v>
      </c>
      <c r="K236" s="18">
        <f t="shared" si="3"/>
        <v>2.4134967359999999</v>
      </c>
    </row>
    <row r="237" spans="1:11" x14ac:dyDescent="0.2">
      <c r="A237" s="48"/>
      <c r="B237" s="17" t="s">
        <v>902</v>
      </c>
      <c r="C237" s="17" t="s">
        <v>903</v>
      </c>
      <c r="D237" s="47" t="s">
        <v>35</v>
      </c>
      <c r="E237" s="47" t="s">
        <v>292</v>
      </c>
      <c r="F237" s="47" t="s">
        <v>23</v>
      </c>
      <c r="G237" s="13" t="s">
        <v>579</v>
      </c>
      <c r="H237" s="18">
        <v>11.612924576000001</v>
      </c>
      <c r="I237" s="18">
        <v>2.8393199999999998</v>
      </c>
      <c r="J237" s="18">
        <v>6.7364899999999999</v>
      </c>
      <c r="K237" s="18">
        <f t="shared" si="3"/>
        <v>2.037114576</v>
      </c>
    </row>
    <row r="238" spans="1:11" x14ac:dyDescent="0.2">
      <c r="A238" s="48"/>
      <c r="B238" s="17" t="s">
        <v>904</v>
      </c>
      <c r="C238" s="17" t="s">
        <v>905</v>
      </c>
      <c r="D238" s="47" t="s">
        <v>19</v>
      </c>
      <c r="E238" s="47" t="s">
        <v>292</v>
      </c>
      <c r="F238" s="47" t="s">
        <v>23</v>
      </c>
      <c r="G238" s="13" t="s">
        <v>579</v>
      </c>
      <c r="H238" s="18">
        <v>23.873875183999999</v>
      </c>
      <c r="I238" s="18">
        <v>4.2959899999999998</v>
      </c>
      <c r="J238" s="18">
        <f>15032.16/1000</f>
        <v>15.032159999999999</v>
      </c>
      <c r="K238" s="18">
        <f t="shared" si="3"/>
        <v>4.5457251840000001</v>
      </c>
    </row>
    <row r="239" spans="1:11" x14ac:dyDescent="0.2">
      <c r="A239" s="48"/>
      <c r="B239" s="17" t="s">
        <v>904</v>
      </c>
      <c r="C239" s="17" t="s">
        <v>906</v>
      </c>
      <c r="D239" s="47" t="s">
        <v>19</v>
      </c>
      <c r="E239" s="47" t="s">
        <v>292</v>
      </c>
      <c r="F239" s="47" t="s">
        <v>23</v>
      </c>
      <c r="G239" s="13" t="s">
        <v>579</v>
      </c>
      <c r="H239" s="18">
        <v>2.3352407999999998</v>
      </c>
      <c r="I239" s="18">
        <v>0.76649999999999996</v>
      </c>
      <c r="J239" s="18">
        <f>1204.5/1000</f>
        <v>1.2044999999999999</v>
      </c>
      <c r="K239" s="18">
        <f t="shared" si="3"/>
        <v>0.36424079999999998</v>
      </c>
    </row>
    <row r="240" spans="1:11" x14ac:dyDescent="0.2">
      <c r="A240" s="48"/>
      <c r="B240" s="17" t="s">
        <v>904</v>
      </c>
      <c r="C240" s="17" t="s">
        <v>907</v>
      </c>
      <c r="D240" s="47" t="s">
        <v>35</v>
      </c>
      <c r="E240" s="47" t="s">
        <v>292</v>
      </c>
      <c r="F240" s="47" t="s">
        <v>23</v>
      </c>
      <c r="G240" s="13" t="s">
        <v>579</v>
      </c>
      <c r="H240" s="18">
        <v>15.102696527999999</v>
      </c>
      <c r="I240" s="18">
        <v>3.9506100000000002</v>
      </c>
      <c r="J240" s="18">
        <f>7.27792+1.2848</f>
        <v>8.5627200000000006</v>
      </c>
      <c r="K240" s="18">
        <f t="shared" si="3"/>
        <v>2.5893665280000002</v>
      </c>
    </row>
    <row r="241" spans="1:11" x14ac:dyDescent="0.2">
      <c r="A241" s="48"/>
      <c r="B241" s="17" t="s">
        <v>908</v>
      </c>
      <c r="C241" s="17" t="s">
        <v>909</v>
      </c>
      <c r="D241" s="47" t="s">
        <v>35</v>
      </c>
      <c r="E241" s="47" t="s">
        <v>292</v>
      </c>
      <c r="F241" s="47" t="s">
        <v>23</v>
      </c>
      <c r="G241" s="13" t="s">
        <v>579</v>
      </c>
      <c r="H241" s="18">
        <v>11.140360457600002</v>
      </c>
      <c r="I241" s="18">
        <v>2.8393199999999998</v>
      </c>
      <c r="J241" s="18">
        <v>6.3736490000000003</v>
      </c>
      <c r="K241" s="18">
        <f t="shared" si="3"/>
        <v>1.9273914576000002</v>
      </c>
    </row>
    <row r="242" spans="1:11" x14ac:dyDescent="0.2">
      <c r="A242" s="48"/>
      <c r="B242" s="17" t="s">
        <v>908</v>
      </c>
      <c r="C242" s="17" t="s">
        <v>910</v>
      </c>
      <c r="D242" s="47" t="s">
        <v>35</v>
      </c>
      <c r="E242" s="47" t="s">
        <v>292</v>
      </c>
      <c r="F242" s="47" t="s">
        <v>23</v>
      </c>
      <c r="G242" s="13" t="s">
        <v>579</v>
      </c>
      <c r="H242" s="18">
        <v>3.7989727360000005</v>
      </c>
      <c r="I242" s="18">
        <v>1.2643200000000001</v>
      </c>
      <c r="J242" s="18">
        <f>0.54089+1.40525</f>
        <v>1.9461400000000002</v>
      </c>
      <c r="K242" s="18">
        <f t="shared" si="3"/>
        <v>0.58851273600000009</v>
      </c>
    </row>
    <row r="243" spans="1:11" x14ac:dyDescent="0.2">
      <c r="A243" s="48"/>
      <c r="B243" s="17" t="s">
        <v>911</v>
      </c>
      <c r="C243" s="17" t="s">
        <v>912</v>
      </c>
      <c r="D243" s="47" t="s">
        <v>66</v>
      </c>
      <c r="E243" s="47" t="s">
        <v>292</v>
      </c>
      <c r="F243" s="47" t="s">
        <v>23</v>
      </c>
      <c r="G243" s="13" t="s">
        <v>579</v>
      </c>
      <c r="H243" s="18">
        <v>9.1093087999999991</v>
      </c>
      <c r="I243" s="18">
        <v>4.2000000000000003E-2</v>
      </c>
      <c r="J243" s="18">
        <v>6.9619999999999997</v>
      </c>
      <c r="K243" s="18">
        <f t="shared" si="3"/>
        <v>2.1053088</v>
      </c>
    </row>
    <row r="244" spans="1:11" x14ac:dyDescent="0.2">
      <c r="A244" s="48"/>
      <c r="B244" s="17" t="s">
        <v>911</v>
      </c>
      <c r="C244" s="17" t="s">
        <v>913</v>
      </c>
      <c r="D244" s="47" t="s">
        <v>66</v>
      </c>
      <c r="E244" s="47" t="s">
        <v>292</v>
      </c>
      <c r="F244" s="47" t="s">
        <v>23</v>
      </c>
      <c r="G244" s="13" t="s">
        <v>579</v>
      </c>
      <c r="H244" s="18">
        <v>9.1093087999999991</v>
      </c>
      <c r="I244" s="18">
        <v>4.2000000000000003E-2</v>
      </c>
      <c r="J244" s="18">
        <v>6.9619999999999997</v>
      </c>
      <c r="K244" s="18">
        <f t="shared" si="3"/>
        <v>2.1053088</v>
      </c>
    </row>
    <row r="245" spans="1:11" x14ac:dyDescent="0.2">
      <c r="A245" s="48"/>
      <c r="B245" s="17" t="s">
        <v>911</v>
      </c>
      <c r="C245" s="17" t="s">
        <v>914</v>
      </c>
      <c r="D245" s="47" t="s">
        <v>35</v>
      </c>
      <c r="E245" s="47" t="s">
        <v>292</v>
      </c>
      <c r="F245" s="47" t="s">
        <v>23</v>
      </c>
      <c r="G245" s="13" t="s">
        <v>579</v>
      </c>
      <c r="H245" s="18">
        <v>21.469700800000002</v>
      </c>
      <c r="I245" s="18">
        <v>15.717000000000001</v>
      </c>
      <c r="J245" s="18">
        <v>4.4169999999999998</v>
      </c>
      <c r="K245" s="18">
        <f t="shared" si="3"/>
        <v>1.3357007999999999</v>
      </c>
    </row>
    <row r="246" spans="1:11" x14ac:dyDescent="0.2">
      <c r="A246" s="48"/>
      <c r="B246" s="17" t="s">
        <v>915</v>
      </c>
      <c r="C246" s="17" t="s">
        <v>916</v>
      </c>
      <c r="D246" s="47" t="s">
        <v>20</v>
      </c>
      <c r="E246" s="47" t="s">
        <v>292</v>
      </c>
      <c r="F246" s="47" t="s">
        <v>23</v>
      </c>
      <c r="G246" s="13" t="s">
        <v>579</v>
      </c>
      <c r="H246" s="18">
        <v>3.3302896000000004</v>
      </c>
      <c r="I246" s="18">
        <v>0.29699999999999999</v>
      </c>
      <c r="J246" s="18">
        <v>2.3290000000000002</v>
      </c>
      <c r="K246" s="18">
        <f t="shared" si="3"/>
        <v>0.70428960000000007</v>
      </c>
    </row>
    <row r="247" spans="1:11" x14ac:dyDescent="0.2">
      <c r="A247" s="48"/>
      <c r="B247" s="17" t="s">
        <v>915</v>
      </c>
      <c r="C247" s="17" t="s">
        <v>917</v>
      </c>
      <c r="D247" s="47" t="s">
        <v>20</v>
      </c>
      <c r="E247" s="47" t="s">
        <v>292</v>
      </c>
      <c r="F247" s="47" t="s">
        <v>23</v>
      </c>
      <c r="G247" s="13" t="s">
        <v>579</v>
      </c>
      <c r="H247" s="18">
        <v>3.3302896000000004</v>
      </c>
      <c r="I247" s="18">
        <v>0.29699999999999999</v>
      </c>
      <c r="J247" s="18">
        <v>2.3290000000000002</v>
      </c>
      <c r="K247" s="18">
        <f t="shared" ref="K247:K305" si="4">J247*0.3024</f>
        <v>0.70428960000000007</v>
      </c>
    </row>
    <row r="248" spans="1:11" x14ac:dyDescent="0.2">
      <c r="A248" s="48"/>
      <c r="B248" s="17" t="s">
        <v>919</v>
      </c>
      <c r="C248" s="17" t="s">
        <v>920</v>
      </c>
      <c r="D248" s="47" t="s">
        <v>35</v>
      </c>
      <c r="E248" s="47" t="s">
        <v>292</v>
      </c>
      <c r="F248" s="47" t="s">
        <v>23</v>
      </c>
      <c r="G248" s="13" t="s">
        <v>579</v>
      </c>
      <c r="H248" s="18">
        <v>3.6054847999999997</v>
      </c>
      <c r="I248" s="18">
        <v>0.41199999999999998</v>
      </c>
      <c r="J248" s="18">
        <v>2.452</v>
      </c>
      <c r="K248" s="18">
        <f t="shared" si="4"/>
        <v>0.74148479999999994</v>
      </c>
    </row>
    <row r="249" spans="1:11" x14ac:dyDescent="0.2">
      <c r="A249" s="48"/>
      <c r="B249" s="17" t="s">
        <v>919</v>
      </c>
      <c r="C249" s="17" t="s">
        <v>921</v>
      </c>
      <c r="D249" s="47" t="s">
        <v>35</v>
      </c>
      <c r="E249" s="47" t="s">
        <v>292</v>
      </c>
      <c r="F249" s="47" t="s">
        <v>23</v>
      </c>
      <c r="G249" s="13" t="s">
        <v>579</v>
      </c>
      <c r="H249" s="18">
        <v>3.6054847999999997</v>
      </c>
      <c r="I249" s="18">
        <v>0.41199999999999998</v>
      </c>
      <c r="J249" s="18">
        <v>2.452</v>
      </c>
      <c r="K249" s="18">
        <f t="shared" si="4"/>
        <v>0.74148479999999994</v>
      </c>
    </row>
    <row r="250" spans="1:11" x14ac:dyDescent="0.2">
      <c r="A250" s="48"/>
      <c r="B250" s="17" t="s">
        <v>919</v>
      </c>
      <c r="C250" s="17" t="s">
        <v>922</v>
      </c>
      <c r="D250" s="47" t="s">
        <v>35</v>
      </c>
      <c r="E250" s="47" t="s">
        <v>292</v>
      </c>
      <c r="F250" s="47" t="s">
        <v>23</v>
      </c>
      <c r="G250" s="13" t="s">
        <v>579</v>
      </c>
      <c r="H250" s="18">
        <v>3.6054847999999997</v>
      </c>
      <c r="I250" s="18">
        <v>0.41199999999999998</v>
      </c>
      <c r="J250" s="18">
        <v>2.452</v>
      </c>
      <c r="K250" s="18">
        <f t="shared" si="4"/>
        <v>0.74148479999999994</v>
      </c>
    </row>
    <row r="251" spans="1:11" x14ac:dyDescent="0.2">
      <c r="A251" s="48"/>
      <c r="B251" s="17" t="s">
        <v>919</v>
      </c>
      <c r="C251" s="17" t="s">
        <v>923</v>
      </c>
      <c r="D251" s="47" t="s">
        <v>35</v>
      </c>
      <c r="E251" s="47" t="s">
        <v>292</v>
      </c>
      <c r="F251" s="47" t="s">
        <v>23</v>
      </c>
      <c r="G251" s="13" t="s">
        <v>579</v>
      </c>
      <c r="H251" s="18">
        <v>3.6054847999999997</v>
      </c>
      <c r="I251" s="18">
        <v>0.41199999999999998</v>
      </c>
      <c r="J251" s="18">
        <v>2.452</v>
      </c>
      <c r="K251" s="18">
        <f t="shared" si="4"/>
        <v>0.74148479999999994</v>
      </c>
    </row>
    <row r="252" spans="1:11" x14ac:dyDescent="0.2">
      <c r="A252" s="48"/>
      <c r="B252" s="17" t="s">
        <v>919</v>
      </c>
      <c r="C252" s="17" t="s">
        <v>924</v>
      </c>
      <c r="D252" s="47" t="s">
        <v>35</v>
      </c>
      <c r="E252" s="47" t="s">
        <v>292</v>
      </c>
      <c r="F252" s="47" t="s">
        <v>23</v>
      </c>
      <c r="G252" s="13" t="s">
        <v>579</v>
      </c>
      <c r="H252" s="18">
        <v>3.6054847999999997</v>
      </c>
      <c r="I252" s="18">
        <v>0.41199999999999998</v>
      </c>
      <c r="J252" s="18">
        <v>2.452</v>
      </c>
      <c r="K252" s="18">
        <f t="shared" si="4"/>
        <v>0.74148479999999994</v>
      </c>
    </row>
    <row r="253" spans="1:11" x14ac:dyDescent="0.2">
      <c r="A253" s="48"/>
      <c r="B253" s="17" t="s">
        <v>919</v>
      </c>
      <c r="C253" s="17" t="s">
        <v>925</v>
      </c>
      <c r="D253" s="47" t="s">
        <v>35</v>
      </c>
      <c r="E253" s="47" t="s">
        <v>292</v>
      </c>
      <c r="F253" s="47" t="s">
        <v>23</v>
      </c>
      <c r="G253" s="13" t="s">
        <v>579</v>
      </c>
      <c r="H253" s="18">
        <v>3.6054847999999997</v>
      </c>
      <c r="I253" s="18">
        <v>0.41199999999999998</v>
      </c>
      <c r="J253" s="18">
        <v>2.452</v>
      </c>
      <c r="K253" s="18">
        <f t="shared" si="4"/>
        <v>0.74148479999999994</v>
      </c>
    </row>
    <row r="254" spans="1:11" x14ac:dyDescent="0.2">
      <c r="A254" s="48"/>
      <c r="B254" s="17" t="s">
        <v>919</v>
      </c>
      <c r="C254" s="17" t="s">
        <v>926</v>
      </c>
      <c r="D254" s="47" t="s">
        <v>35</v>
      </c>
      <c r="E254" s="47" t="s">
        <v>292</v>
      </c>
      <c r="F254" s="47" t="s">
        <v>23</v>
      </c>
      <c r="G254" s="13" t="s">
        <v>579</v>
      </c>
      <c r="H254" s="18">
        <v>3.6054847999999997</v>
      </c>
      <c r="I254" s="18">
        <v>0.41199999999999998</v>
      </c>
      <c r="J254" s="18">
        <v>2.452</v>
      </c>
      <c r="K254" s="18">
        <f t="shared" si="4"/>
        <v>0.74148479999999994</v>
      </c>
    </row>
    <row r="255" spans="1:11" x14ac:dyDescent="0.2">
      <c r="A255" s="48"/>
      <c r="B255" s="17" t="s">
        <v>919</v>
      </c>
      <c r="C255" s="17" t="s">
        <v>927</v>
      </c>
      <c r="D255" s="47" t="s">
        <v>35</v>
      </c>
      <c r="E255" s="47" t="s">
        <v>292</v>
      </c>
      <c r="F255" s="47" t="s">
        <v>23</v>
      </c>
      <c r="G255" s="13" t="s">
        <v>579</v>
      </c>
      <c r="H255" s="18">
        <v>3.6054847999999997</v>
      </c>
      <c r="I255" s="18">
        <v>0.41199999999999998</v>
      </c>
      <c r="J255" s="18">
        <v>2.452</v>
      </c>
      <c r="K255" s="18">
        <f t="shared" si="4"/>
        <v>0.74148479999999994</v>
      </c>
    </row>
    <row r="256" spans="1:11" x14ac:dyDescent="0.2">
      <c r="A256" s="48"/>
      <c r="B256" s="17" t="s">
        <v>919</v>
      </c>
      <c r="C256" s="17" t="s">
        <v>928</v>
      </c>
      <c r="D256" s="47" t="s">
        <v>35</v>
      </c>
      <c r="E256" s="47" t="s">
        <v>292</v>
      </c>
      <c r="F256" s="47" t="s">
        <v>23</v>
      </c>
      <c r="G256" s="13" t="s">
        <v>579</v>
      </c>
      <c r="H256" s="18">
        <v>3.5054847999999996</v>
      </c>
      <c r="I256" s="18">
        <v>0.312</v>
      </c>
      <c r="J256" s="18">
        <v>2.452</v>
      </c>
      <c r="K256" s="18">
        <f t="shared" si="4"/>
        <v>0.74148479999999994</v>
      </c>
    </row>
    <row r="257" spans="1:11" x14ac:dyDescent="0.2">
      <c r="A257" s="48"/>
      <c r="B257" s="17" t="s">
        <v>919</v>
      </c>
      <c r="C257" s="17" t="s">
        <v>929</v>
      </c>
      <c r="D257" s="47" t="s">
        <v>35</v>
      </c>
      <c r="E257" s="47" t="s">
        <v>292</v>
      </c>
      <c r="F257" s="47" t="s">
        <v>23</v>
      </c>
      <c r="G257" s="13" t="s">
        <v>579</v>
      </c>
      <c r="H257" s="18">
        <v>3.5054847999999996</v>
      </c>
      <c r="I257" s="18">
        <v>0.312</v>
      </c>
      <c r="J257" s="18">
        <v>2.452</v>
      </c>
      <c r="K257" s="18">
        <f t="shared" si="4"/>
        <v>0.74148479999999994</v>
      </c>
    </row>
    <row r="258" spans="1:11" x14ac:dyDescent="0.2">
      <c r="A258" s="48"/>
      <c r="B258" s="17" t="s">
        <v>919</v>
      </c>
      <c r="C258" s="17" t="s">
        <v>930</v>
      </c>
      <c r="D258" s="47" t="s">
        <v>35</v>
      </c>
      <c r="E258" s="47" t="s">
        <v>292</v>
      </c>
      <c r="F258" s="47" t="s">
        <v>23</v>
      </c>
      <c r="G258" s="13" t="s">
        <v>579</v>
      </c>
      <c r="H258" s="18">
        <v>3.5054847999999996</v>
      </c>
      <c r="I258" s="18">
        <v>0.312</v>
      </c>
      <c r="J258" s="18">
        <v>2.452</v>
      </c>
      <c r="K258" s="18">
        <f t="shared" si="4"/>
        <v>0.74148479999999994</v>
      </c>
    </row>
    <row r="259" spans="1:11" x14ac:dyDescent="0.2">
      <c r="A259" s="48"/>
      <c r="B259" s="17" t="s">
        <v>919</v>
      </c>
      <c r="C259" s="17" t="s">
        <v>931</v>
      </c>
      <c r="D259" s="47" t="s">
        <v>35</v>
      </c>
      <c r="E259" s="47" t="s">
        <v>292</v>
      </c>
      <c r="F259" s="47" t="s">
        <v>23</v>
      </c>
      <c r="G259" s="13" t="s">
        <v>579</v>
      </c>
      <c r="H259" s="18">
        <v>3.5054847999999996</v>
      </c>
      <c r="I259" s="18">
        <v>0.312</v>
      </c>
      <c r="J259" s="18">
        <v>2.452</v>
      </c>
      <c r="K259" s="18">
        <f t="shared" si="4"/>
        <v>0.74148479999999994</v>
      </c>
    </row>
    <row r="260" spans="1:11" x14ac:dyDescent="0.2">
      <c r="A260" s="48"/>
      <c r="B260" s="17" t="s">
        <v>919</v>
      </c>
      <c r="C260" s="17" t="s">
        <v>932</v>
      </c>
      <c r="D260" s="47" t="s">
        <v>35</v>
      </c>
      <c r="E260" s="47" t="s">
        <v>292</v>
      </c>
      <c r="F260" s="47" t="s">
        <v>23</v>
      </c>
      <c r="G260" s="13" t="s">
        <v>579</v>
      </c>
      <c r="H260" s="18">
        <v>3.5054847999999996</v>
      </c>
      <c r="I260" s="18">
        <v>0.312</v>
      </c>
      <c r="J260" s="18">
        <v>2.452</v>
      </c>
      <c r="K260" s="18">
        <f t="shared" si="4"/>
        <v>0.74148479999999994</v>
      </c>
    </row>
    <row r="261" spans="1:11" x14ac:dyDescent="0.2">
      <c r="A261" s="48"/>
      <c r="B261" s="17" t="s">
        <v>919</v>
      </c>
      <c r="C261" s="17" t="s">
        <v>933</v>
      </c>
      <c r="D261" s="47" t="s">
        <v>35</v>
      </c>
      <c r="E261" s="47" t="s">
        <v>292</v>
      </c>
      <c r="F261" s="47" t="s">
        <v>23</v>
      </c>
      <c r="G261" s="13" t="s">
        <v>579</v>
      </c>
      <c r="H261" s="18">
        <v>3.5054847999999996</v>
      </c>
      <c r="I261" s="18">
        <v>0.312</v>
      </c>
      <c r="J261" s="18">
        <v>2.452</v>
      </c>
      <c r="K261" s="18">
        <f t="shared" si="4"/>
        <v>0.74148479999999994</v>
      </c>
    </row>
    <row r="262" spans="1:11" x14ac:dyDescent="0.2">
      <c r="A262" s="48"/>
      <c r="B262" s="17" t="s">
        <v>919</v>
      </c>
      <c r="C262" s="17" t="s">
        <v>934</v>
      </c>
      <c r="D262" s="47" t="s">
        <v>35</v>
      </c>
      <c r="E262" s="47" t="s">
        <v>292</v>
      </c>
      <c r="F262" s="47" t="s">
        <v>23</v>
      </c>
      <c r="G262" s="13" t="s">
        <v>579</v>
      </c>
      <c r="H262" s="18">
        <v>3.5054847999999996</v>
      </c>
      <c r="I262" s="18">
        <v>0.312</v>
      </c>
      <c r="J262" s="18">
        <v>2.452</v>
      </c>
      <c r="K262" s="18">
        <f t="shared" si="4"/>
        <v>0.74148479999999994</v>
      </c>
    </row>
    <row r="263" spans="1:11" x14ac:dyDescent="0.2">
      <c r="A263" s="48"/>
      <c r="B263" s="17" t="s">
        <v>919</v>
      </c>
      <c r="C263" s="17" t="s">
        <v>935</v>
      </c>
      <c r="D263" s="47" t="s">
        <v>35</v>
      </c>
      <c r="E263" s="47" t="s">
        <v>292</v>
      </c>
      <c r="F263" s="47" t="s">
        <v>23</v>
      </c>
      <c r="G263" s="13" t="s">
        <v>579</v>
      </c>
      <c r="H263" s="18">
        <v>3.5054847999999996</v>
      </c>
      <c r="I263" s="18">
        <v>0.312</v>
      </c>
      <c r="J263" s="18">
        <v>2.452</v>
      </c>
      <c r="K263" s="18">
        <f t="shared" si="4"/>
        <v>0.74148479999999994</v>
      </c>
    </row>
    <row r="264" spans="1:11" x14ac:dyDescent="0.2">
      <c r="A264" s="48"/>
      <c r="B264" s="17" t="s">
        <v>919</v>
      </c>
      <c r="C264" s="17" t="s">
        <v>936</v>
      </c>
      <c r="D264" s="47" t="s">
        <v>35</v>
      </c>
      <c r="E264" s="47" t="s">
        <v>292</v>
      </c>
      <c r="F264" s="47" t="s">
        <v>23</v>
      </c>
      <c r="G264" s="13" t="s">
        <v>579</v>
      </c>
      <c r="H264" s="18">
        <v>3.5054847999999996</v>
      </c>
      <c r="I264" s="18">
        <v>0.312</v>
      </c>
      <c r="J264" s="18">
        <v>2.452</v>
      </c>
      <c r="K264" s="18">
        <f t="shared" si="4"/>
        <v>0.74148479999999994</v>
      </c>
    </row>
    <row r="265" spans="1:11" x14ac:dyDescent="0.2">
      <c r="A265" s="48"/>
      <c r="B265" s="17" t="s">
        <v>919</v>
      </c>
      <c r="C265" s="17" t="s">
        <v>937</v>
      </c>
      <c r="D265" s="47" t="s">
        <v>35</v>
      </c>
      <c r="E265" s="47" t="s">
        <v>292</v>
      </c>
      <c r="F265" s="47" t="s">
        <v>23</v>
      </c>
      <c r="G265" s="13" t="s">
        <v>579</v>
      </c>
      <c r="H265" s="18">
        <v>3.5054847999999996</v>
      </c>
      <c r="I265" s="18">
        <v>0.312</v>
      </c>
      <c r="J265" s="18">
        <v>2.452</v>
      </c>
      <c r="K265" s="18">
        <f t="shared" si="4"/>
        <v>0.74148479999999994</v>
      </c>
    </row>
    <row r="266" spans="1:11" x14ac:dyDescent="0.2">
      <c r="A266" s="48"/>
      <c r="B266" s="17" t="s">
        <v>919</v>
      </c>
      <c r="C266" s="17" t="s">
        <v>938</v>
      </c>
      <c r="D266" s="47" t="s">
        <v>35</v>
      </c>
      <c r="E266" s="47" t="s">
        <v>292</v>
      </c>
      <c r="F266" s="47" t="s">
        <v>23</v>
      </c>
      <c r="G266" s="13" t="s">
        <v>579</v>
      </c>
      <c r="H266" s="18">
        <v>3.5054847999999996</v>
      </c>
      <c r="I266" s="18">
        <v>0.312</v>
      </c>
      <c r="J266" s="18">
        <v>2.452</v>
      </c>
      <c r="K266" s="18">
        <f t="shared" si="4"/>
        <v>0.74148479999999994</v>
      </c>
    </row>
    <row r="267" spans="1:11" x14ac:dyDescent="0.2">
      <c r="A267" s="48"/>
      <c r="B267" s="17" t="s">
        <v>919</v>
      </c>
      <c r="C267" s="17" t="s">
        <v>939</v>
      </c>
      <c r="D267" s="47" t="s">
        <v>35</v>
      </c>
      <c r="E267" s="47" t="s">
        <v>292</v>
      </c>
      <c r="F267" s="47" t="s">
        <v>23</v>
      </c>
      <c r="G267" s="13" t="s">
        <v>579</v>
      </c>
      <c r="H267" s="18">
        <v>3.5054847999999996</v>
      </c>
      <c r="I267" s="18">
        <v>0.312</v>
      </c>
      <c r="J267" s="18">
        <v>2.452</v>
      </c>
      <c r="K267" s="18">
        <f t="shared" si="4"/>
        <v>0.74148479999999994</v>
      </c>
    </row>
    <row r="268" spans="1:11" x14ac:dyDescent="0.2">
      <c r="A268" s="48"/>
      <c r="B268" s="17" t="s">
        <v>919</v>
      </c>
      <c r="C268" s="17" t="s">
        <v>940</v>
      </c>
      <c r="D268" s="47" t="s">
        <v>35</v>
      </c>
      <c r="E268" s="47" t="s">
        <v>292</v>
      </c>
      <c r="F268" s="47" t="s">
        <v>23</v>
      </c>
      <c r="G268" s="13" t="s">
        <v>579</v>
      </c>
      <c r="H268" s="18">
        <v>3.5054847999999996</v>
      </c>
      <c r="I268" s="18">
        <v>0.312</v>
      </c>
      <c r="J268" s="18">
        <v>2.452</v>
      </c>
      <c r="K268" s="18">
        <f t="shared" si="4"/>
        <v>0.74148479999999994</v>
      </c>
    </row>
    <row r="269" spans="1:11" x14ac:dyDescent="0.2">
      <c r="A269" s="48"/>
      <c r="B269" s="17" t="s">
        <v>919</v>
      </c>
      <c r="C269" s="17" t="s">
        <v>941</v>
      </c>
      <c r="D269" s="47" t="s">
        <v>20</v>
      </c>
      <c r="E269" s="47" t="s">
        <v>292</v>
      </c>
      <c r="F269" s="47" t="s">
        <v>23</v>
      </c>
      <c r="G269" s="13" t="s">
        <v>579</v>
      </c>
      <c r="H269" s="18">
        <v>0.72185280000000007</v>
      </c>
      <c r="I269" s="18">
        <v>4.2000000000000003E-2</v>
      </c>
      <c r="J269" s="18">
        <v>0.52200000000000002</v>
      </c>
      <c r="K269" s="18">
        <f t="shared" si="4"/>
        <v>0.15785280000000002</v>
      </c>
    </row>
    <row r="270" spans="1:11" x14ac:dyDescent="0.2">
      <c r="A270" s="48"/>
      <c r="B270" s="17" t="s">
        <v>919</v>
      </c>
      <c r="C270" s="17" t="s">
        <v>942</v>
      </c>
      <c r="D270" s="47" t="s">
        <v>20</v>
      </c>
      <c r="E270" s="47" t="s">
        <v>292</v>
      </c>
      <c r="F270" s="47" t="s">
        <v>23</v>
      </c>
      <c r="G270" s="13" t="s">
        <v>579</v>
      </c>
      <c r="H270" s="18">
        <v>0.72185280000000007</v>
      </c>
      <c r="I270" s="18">
        <v>4.2000000000000003E-2</v>
      </c>
      <c r="J270" s="18">
        <v>0.52200000000000002</v>
      </c>
      <c r="K270" s="18">
        <f t="shared" si="4"/>
        <v>0.15785280000000002</v>
      </c>
    </row>
    <row r="271" spans="1:11" x14ac:dyDescent="0.2">
      <c r="A271" s="48"/>
      <c r="B271" s="17" t="s">
        <v>919</v>
      </c>
      <c r="C271" s="17" t="s">
        <v>943</v>
      </c>
      <c r="D271" s="47" t="s">
        <v>20</v>
      </c>
      <c r="E271" s="47" t="s">
        <v>292</v>
      </c>
      <c r="F271" s="47" t="s">
        <v>23</v>
      </c>
      <c r="G271" s="13" t="s">
        <v>579</v>
      </c>
      <c r="H271" s="18">
        <v>0.72185280000000007</v>
      </c>
      <c r="I271" s="18">
        <v>4.2000000000000003E-2</v>
      </c>
      <c r="J271" s="18">
        <v>0.52200000000000002</v>
      </c>
      <c r="K271" s="18">
        <f t="shared" si="4"/>
        <v>0.15785280000000002</v>
      </c>
    </row>
    <row r="272" spans="1:11" x14ac:dyDescent="0.2">
      <c r="A272" s="48"/>
      <c r="B272" s="17" t="s">
        <v>919</v>
      </c>
      <c r="C272" s="17" t="s">
        <v>944</v>
      </c>
      <c r="D272" s="47" t="s">
        <v>20</v>
      </c>
      <c r="E272" s="47" t="s">
        <v>292</v>
      </c>
      <c r="F272" s="47" t="s">
        <v>23</v>
      </c>
      <c r="G272" s="13" t="s">
        <v>579</v>
      </c>
      <c r="H272" s="18">
        <v>0.72185280000000007</v>
      </c>
      <c r="I272" s="18">
        <v>4.2000000000000003E-2</v>
      </c>
      <c r="J272" s="18">
        <v>0.52200000000000002</v>
      </c>
      <c r="K272" s="18">
        <f t="shared" si="4"/>
        <v>0.15785280000000002</v>
      </c>
    </row>
    <row r="273" spans="1:11" x14ac:dyDescent="0.2">
      <c r="A273" s="48"/>
      <c r="B273" s="17" t="s">
        <v>919</v>
      </c>
      <c r="C273" s="17" t="s">
        <v>945</v>
      </c>
      <c r="D273" s="47" t="s">
        <v>20</v>
      </c>
      <c r="E273" s="47" t="s">
        <v>292</v>
      </c>
      <c r="F273" s="47" t="s">
        <v>23</v>
      </c>
      <c r="G273" s="13" t="s">
        <v>579</v>
      </c>
      <c r="H273" s="18">
        <v>0.72185280000000007</v>
      </c>
      <c r="I273" s="18">
        <v>4.2000000000000003E-2</v>
      </c>
      <c r="J273" s="18">
        <v>0.52200000000000002</v>
      </c>
      <c r="K273" s="18">
        <f t="shared" si="4"/>
        <v>0.15785280000000002</v>
      </c>
    </row>
    <row r="274" spans="1:11" x14ac:dyDescent="0.2">
      <c r="A274" s="48"/>
      <c r="B274" s="17" t="s">
        <v>919</v>
      </c>
      <c r="C274" s="17" t="s">
        <v>946</v>
      </c>
      <c r="D274" s="47" t="s">
        <v>20</v>
      </c>
      <c r="E274" s="47" t="s">
        <v>292</v>
      </c>
      <c r="F274" s="47" t="s">
        <v>23</v>
      </c>
      <c r="G274" s="13" t="s">
        <v>579</v>
      </c>
      <c r="H274" s="18">
        <v>0.72185280000000007</v>
      </c>
      <c r="I274" s="18">
        <v>4.2000000000000003E-2</v>
      </c>
      <c r="J274" s="18">
        <v>0.52200000000000002</v>
      </c>
      <c r="K274" s="18">
        <f t="shared" si="4"/>
        <v>0.15785280000000002</v>
      </c>
    </row>
    <row r="275" spans="1:11" x14ac:dyDescent="0.2">
      <c r="A275" s="48"/>
      <c r="B275" s="17" t="s">
        <v>947</v>
      </c>
      <c r="C275" s="17" t="s">
        <v>948</v>
      </c>
      <c r="D275" s="47" t="s">
        <v>20</v>
      </c>
      <c r="E275" s="47" t="s">
        <v>292</v>
      </c>
      <c r="F275" s="47" t="s">
        <v>23</v>
      </c>
      <c r="G275" s="13" t="s">
        <v>579</v>
      </c>
      <c r="H275" s="18">
        <v>4.3233344000000002</v>
      </c>
      <c r="I275" s="18">
        <v>0.50600000000000001</v>
      </c>
      <c r="J275" s="18">
        <v>2.931</v>
      </c>
      <c r="K275" s="18">
        <f t="shared" si="4"/>
        <v>0.88633439999999997</v>
      </c>
    </row>
    <row r="276" spans="1:11" x14ac:dyDescent="0.2">
      <c r="A276" s="48"/>
      <c r="B276" s="17" t="s">
        <v>947</v>
      </c>
      <c r="C276" s="17" t="s">
        <v>949</v>
      </c>
      <c r="D276" s="47" t="s">
        <v>20</v>
      </c>
      <c r="E276" s="47" t="s">
        <v>292</v>
      </c>
      <c r="F276" s="47" t="s">
        <v>23</v>
      </c>
      <c r="G276" s="13" t="s">
        <v>579</v>
      </c>
      <c r="H276" s="18">
        <v>4.3233344000000002</v>
      </c>
      <c r="I276" s="18">
        <v>0.50600000000000001</v>
      </c>
      <c r="J276" s="18">
        <v>2.931</v>
      </c>
      <c r="K276" s="18">
        <f t="shared" si="4"/>
        <v>0.88633439999999997</v>
      </c>
    </row>
    <row r="277" spans="1:11" x14ac:dyDescent="0.2">
      <c r="A277" s="48"/>
      <c r="B277" s="17" t="s">
        <v>950</v>
      </c>
      <c r="C277" s="17" t="s">
        <v>951</v>
      </c>
      <c r="D277" s="47" t="s">
        <v>66</v>
      </c>
      <c r="E277" s="47" t="s">
        <v>292</v>
      </c>
      <c r="F277" s="47" t="s">
        <v>23</v>
      </c>
      <c r="G277" s="13" t="s">
        <v>579</v>
      </c>
      <c r="H277" s="18">
        <v>11.4675376</v>
      </c>
      <c r="I277" s="18">
        <v>0.43099999999999999</v>
      </c>
      <c r="J277" s="18">
        <v>8.4740000000000002</v>
      </c>
      <c r="K277" s="18">
        <f t="shared" si="4"/>
        <v>2.5625376000000002</v>
      </c>
    </row>
    <row r="278" spans="1:11" x14ac:dyDescent="0.2">
      <c r="A278" s="48"/>
      <c r="B278" s="17" t="s">
        <v>950</v>
      </c>
      <c r="C278" s="17" t="s">
        <v>952</v>
      </c>
      <c r="D278" s="47" t="s">
        <v>66</v>
      </c>
      <c r="E278" s="47" t="s">
        <v>292</v>
      </c>
      <c r="F278" s="47" t="s">
        <v>23</v>
      </c>
      <c r="G278" s="13" t="s">
        <v>579</v>
      </c>
      <c r="H278" s="18">
        <v>11.4675376</v>
      </c>
      <c r="I278" s="18">
        <v>0.43099999999999999</v>
      </c>
      <c r="J278" s="18">
        <v>8.4740000000000002</v>
      </c>
      <c r="K278" s="18">
        <f t="shared" si="4"/>
        <v>2.5625376000000002</v>
      </c>
    </row>
    <row r="279" spans="1:11" x14ac:dyDescent="0.2">
      <c r="A279" s="48"/>
      <c r="B279" s="17" t="s">
        <v>950</v>
      </c>
      <c r="C279" s="17" t="s">
        <v>953</v>
      </c>
      <c r="D279" s="47" t="s">
        <v>66</v>
      </c>
      <c r="E279" s="47" t="s">
        <v>292</v>
      </c>
      <c r="F279" s="47" t="s">
        <v>23</v>
      </c>
      <c r="G279" s="13" t="s">
        <v>579</v>
      </c>
      <c r="H279" s="18">
        <v>8.8378895999999987</v>
      </c>
      <c r="I279" s="18">
        <v>0.59499999999999997</v>
      </c>
      <c r="J279" s="18">
        <v>6.3289999999999997</v>
      </c>
      <c r="K279" s="18">
        <f t="shared" si="4"/>
        <v>1.9138895999999999</v>
      </c>
    </row>
    <row r="280" spans="1:11" x14ac:dyDescent="0.2">
      <c r="A280" s="48"/>
      <c r="B280" s="17" t="s">
        <v>950</v>
      </c>
      <c r="C280" s="17" t="s">
        <v>954</v>
      </c>
      <c r="D280" s="47" t="s">
        <v>66</v>
      </c>
      <c r="E280" s="47" t="s">
        <v>292</v>
      </c>
      <c r="F280" s="47" t="s">
        <v>23</v>
      </c>
      <c r="G280" s="13" t="s">
        <v>579</v>
      </c>
      <c r="H280" s="18">
        <v>8.8378895999999987</v>
      </c>
      <c r="I280" s="18">
        <v>0.59499999999999997</v>
      </c>
      <c r="J280" s="18">
        <v>6.3289999999999997</v>
      </c>
      <c r="K280" s="18">
        <f t="shared" si="4"/>
        <v>1.9138895999999999</v>
      </c>
    </row>
    <row r="281" spans="1:11" x14ac:dyDescent="0.2">
      <c r="A281" s="48"/>
      <c r="B281" s="17" t="s">
        <v>950</v>
      </c>
      <c r="C281" s="17" t="s">
        <v>955</v>
      </c>
      <c r="D281" s="47" t="s">
        <v>66</v>
      </c>
      <c r="E281" s="47" t="s">
        <v>292</v>
      </c>
      <c r="F281" s="47" t="s">
        <v>23</v>
      </c>
      <c r="G281" s="13" t="s">
        <v>579</v>
      </c>
      <c r="H281" s="18">
        <v>11.4675376</v>
      </c>
      <c r="I281" s="18">
        <v>0.43099999999999999</v>
      </c>
      <c r="J281" s="18">
        <v>8.4740000000000002</v>
      </c>
      <c r="K281" s="18">
        <f t="shared" si="4"/>
        <v>2.5625376000000002</v>
      </c>
    </row>
    <row r="282" spans="1:11" x14ac:dyDescent="0.2">
      <c r="A282" s="48"/>
      <c r="B282" s="17" t="s">
        <v>950</v>
      </c>
      <c r="C282" s="17" t="s">
        <v>956</v>
      </c>
      <c r="D282" s="47" t="s">
        <v>66</v>
      </c>
      <c r="E282" s="47" t="s">
        <v>292</v>
      </c>
      <c r="F282" s="47" t="s">
        <v>23</v>
      </c>
      <c r="G282" s="13" t="s">
        <v>579</v>
      </c>
      <c r="H282" s="18">
        <v>8.8378895999999987</v>
      </c>
      <c r="I282" s="18">
        <v>0.59499999999999997</v>
      </c>
      <c r="J282" s="18">
        <v>6.3289999999999997</v>
      </c>
      <c r="K282" s="18">
        <f t="shared" si="4"/>
        <v>1.9138895999999999</v>
      </c>
    </row>
    <row r="283" spans="1:11" x14ac:dyDescent="0.2">
      <c r="A283" s="48"/>
      <c r="B283" s="17" t="s">
        <v>957</v>
      </c>
      <c r="C283" s="17" t="s">
        <v>958</v>
      </c>
      <c r="D283" s="47" t="s">
        <v>35</v>
      </c>
      <c r="E283" s="47" t="s">
        <v>292</v>
      </c>
      <c r="F283" s="47" t="s">
        <v>23</v>
      </c>
      <c r="G283" s="13" t="s">
        <v>579</v>
      </c>
      <c r="H283" s="18">
        <v>2.9430575999999999</v>
      </c>
      <c r="I283" s="18">
        <v>0.307</v>
      </c>
      <c r="J283" s="18">
        <v>2.024</v>
      </c>
      <c r="K283" s="18">
        <f t="shared" si="4"/>
        <v>0.61205759999999998</v>
      </c>
    </row>
    <row r="284" spans="1:11" x14ac:dyDescent="0.2">
      <c r="A284" s="48"/>
      <c r="B284" s="17" t="s">
        <v>957</v>
      </c>
      <c r="C284" s="17" t="s">
        <v>959</v>
      </c>
      <c r="D284" s="47" t="s">
        <v>35</v>
      </c>
      <c r="E284" s="47" t="s">
        <v>292</v>
      </c>
      <c r="F284" s="47" t="s">
        <v>23</v>
      </c>
      <c r="G284" s="13" t="s">
        <v>579</v>
      </c>
      <c r="H284" s="18">
        <v>2.9430575999999999</v>
      </c>
      <c r="I284" s="18">
        <v>0.307</v>
      </c>
      <c r="J284" s="18">
        <v>2.024</v>
      </c>
      <c r="K284" s="18">
        <f t="shared" si="4"/>
        <v>0.61205759999999998</v>
      </c>
    </row>
    <row r="285" spans="1:11" x14ac:dyDescent="0.2">
      <c r="A285" s="48"/>
      <c r="B285" s="17" t="s">
        <v>957</v>
      </c>
      <c r="C285" s="17" t="s">
        <v>960</v>
      </c>
      <c r="D285" s="47" t="s">
        <v>35</v>
      </c>
      <c r="E285" s="47" t="s">
        <v>292</v>
      </c>
      <c r="F285" s="47" t="s">
        <v>23</v>
      </c>
      <c r="G285" s="13" t="s">
        <v>579</v>
      </c>
      <c r="H285" s="18">
        <v>2.9430575999999999</v>
      </c>
      <c r="I285" s="18">
        <v>0.307</v>
      </c>
      <c r="J285" s="18">
        <v>2.024</v>
      </c>
      <c r="K285" s="18">
        <f t="shared" si="4"/>
        <v>0.61205759999999998</v>
      </c>
    </row>
    <row r="286" spans="1:11" x14ac:dyDescent="0.2">
      <c r="A286" s="48"/>
      <c r="B286" s="17" t="s">
        <v>957</v>
      </c>
      <c r="C286" s="17" t="s">
        <v>961</v>
      </c>
      <c r="D286" s="47" t="s">
        <v>35</v>
      </c>
      <c r="E286" s="47" t="s">
        <v>292</v>
      </c>
      <c r="F286" s="47" t="s">
        <v>23</v>
      </c>
      <c r="G286" s="13" t="s">
        <v>579</v>
      </c>
      <c r="H286" s="18">
        <v>2.9430575999999999</v>
      </c>
      <c r="I286" s="18">
        <v>0.307</v>
      </c>
      <c r="J286" s="18">
        <v>2.024</v>
      </c>
      <c r="K286" s="18">
        <f t="shared" si="4"/>
        <v>0.61205759999999998</v>
      </c>
    </row>
    <row r="287" spans="1:11" x14ac:dyDescent="0.2">
      <c r="A287" s="48"/>
      <c r="B287" s="17" t="s">
        <v>957</v>
      </c>
      <c r="C287" s="17" t="s">
        <v>962</v>
      </c>
      <c r="D287" s="47" t="s">
        <v>35</v>
      </c>
      <c r="E287" s="47" t="s">
        <v>292</v>
      </c>
      <c r="F287" s="47" t="s">
        <v>23</v>
      </c>
      <c r="G287" s="13" t="s">
        <v>579</v>
      </c>
      <c r="H287" s="18">
        <v>2.9430575999999999</v>
      </c>
      <c r="I287" s="18">
        <v>0.307</v>
      </c>
      <c r="J287" s="18">
        <v>2.024</v>
      </c>
      <c r="K287" s="18">
        <f t="shared" si="4"/>
        <v>0.61205759999999998</v>
      </c>
    </row>
    <row r="288" spans="1:11" x14ac:dyDescent="0.2">
      <c r="A288" s="48"/>
      <c r="B288" s="17" t="s">
        <v>957</v>
      </c>
      <c r="C288" s="17" t="s">
        <v>963</v>
      </c>
      <c r="D288" s="47" t="s">
        <v>35</v>
      </c>
      <c r="E288" s="47" t="s">
        <v>292</v>
      </c>
      <c r="F288" s="47" t="s">
        <v>23</v>
      </c>
      <c r="G288" s="13" t="s">
        <v>579</v>
      </c>
      <c r="H288" s="18">
        <v>2.9430575999999999</v>
      </c>
      <c r="I288" s="18">
        <v>0.307</v>
      </c>
      <c r="J288" s="18">
        <v>2.024</v>
      </c>
      <c r="K288" s="18">
        <f t="shared" si="4"/>
        <v>0.61205759999999998</v>
      </c>
    </row>
    <row r="289" spans="1:11" x14ac:dyDescent="0.2">
      <c r="A289" s="48"/>
      <c r="B289" s="17" t="s">
        <v>957</v>
      </c>
      <c r="C289" s="17" t="s">
        <v>964</v>
      </c>
      <c r="D289" s="47" t="s">
        <v>35</v>
      </c>
      <c r="E289" s="47" t="s">
        <v>292</v>
      </c>
      <c r="F289" s="47" t="s">
        <v>23</v>
      </c>
      <c r="G289" s="13" t="s">
        <v>579</v>
      </c>
      <c r="H289" s="18">
        <v>2.9430575999999999</v>
      </c>
      <c r="I289" s="18">
        <v>0.307</v>
      </c>
      <c r="J289" s="18">
        <v>2.024</v>
      </c>
      <c r="K289" s="18">
        <f t="shared" si="4"/>
        <v>0.61205759999999998</v>
      </c>
    </row>
    <row r="290" spans="1:11" x14ac:dyDescent="0.2">
      <c r="A290" s="48"/>
      <c r="B290" s="17" t="s">
        <v>957</v>
      </c>
      <c r="C290" s="17" t="s">
        <v>965</v>
      </c>
      <c r="D290" s="47" t="s">
        <v>35</v>
      </c>
      <c r="E290" s="47" t="s">
        <v>292</v>
      </c>
      <c r="F290" s="47" t="s">
        <v>23</v>
      </c>
      <c r="G290" s="13" t="s">
        <v>579</v>
      </c>
      <c r="H290" s="18">
        <v>2.9430575999999999</v>
      </c>
      <c r="I290" s="18">
        <v>0.307</v>
      </c>
      <c r="J290" s="18">
        <v>2.024</v>
      </c>
      <c r="K290" s="18">
        <f t="shared" si="4"/>
        <v>0.61205759999999998</v>
      </c>
    </row>
    <row r="291" spans="1:11" x14ac:dyDescent="0.2">
      <c r="A291" s="48"/>
      <c r="B291" s="17" t="s">
        <v>957</v>
      </c>
      <c r="C291" s="17" t="s">
        <v>966</v>
      </c>
      <c r="D291" s="47" t="s">
        <v>35</v>
      </c>
      <c r="E291" s="47" t="s">
        <v>292</v>
      </c>
      <c r="F291" s="47" t="s">
        <v>23</v>
      </c>
      <c r="G291" s="13" t="s">
        <v>579</v>
      </c>
      <c r="H291" s="18">
        <v>2.9430575999999999</v>
      </c>
      <c r="I291" s="18">
        <v>0.307</v>
      </c>
      <c r="J291" s="18">
        <v>2.024</v>
      </c>
      <c r="K291" s="18">
        <f t="shared" si="4"/>
        <v>0.61205759999999998</v>
      </c>
    </row>
    <row r="292" spans="1:11" x14ac:dyDescent="0.2">
      <c r="A292" s="48"/>
      <c r="B292" s="17" t="s">
        <v>967</v>
      </c>
      <c r="C292" s="17" t="s">
        <v>968</v>
      </c>
      <c r="D292" s="47" t="s">
        <v>35</v>
      </c>
      <c r="E292" s="47" t="s">
        <v>292</v>
      </c>
      <c r="F292" s="47" t="s">
        <v>23</v>
      </c>
      <c r="G292" s="13" t="s">
        <v>579</v>
      </c>
      <c r="H292" s="18">
        <v>2.711776</v>
      </c>
      <c r="I292" s="18">
        <v>0.12</v>
      </c>
      <c r="J292" s="18">
        <v>1.99</v>
      </c>
      <c r="K292" s="18">
        <f t="shared" si="4"/>
        <v>0.60177599999999998</v>
      </c>
    </row>
    <row r="293" spans="1:11" x14ac:dyDescent="0.2">
      <c r="A293" s="48"/>
      <c r="B293" s="17" t="s">
        <v>967</v>
      </c>
      <c r="C293" s="17" t="s">
        <v>969</v>
      </c>
      <c r="D293" s="47" t="s">
        <v>35</v>
      </c>
      <c r="E293" s="47" t="s">
        <v>292</v>
      </c>
      <c r="F293" s="47" t="s">
        <v>23</v>
      </c>
      <c r="G293" s="13" t="s">
        <v>579</v>
      </c>
      <c r="H293" s="18">
        <v>2.711776</v>
      </c>
      <c r="I293" s="18">
        <v>0.12</v>
      </c>
      <c r="J293" s="18">
        <v>1.99</v>
      </c>
      <c r="K293" s="18">
        <f t="shared" si="4"/>
        <v>0.60177599999999998</v>
      </c>
    </row>
    <row r="294" spans="1:11" x14ac:dyDescent="0.2">
      <c r="A294" s="48"/>
      <c r="B294" s="17" t="s">
        <v>967</v>
      </c>
      <c r="C294" s="17" t="s">
        <v>970</v>
      </c>
      <c r="D294" s="47" t="s">
        <v>35</v>
      </c>
      <c r="E294" s="47" t="s">
        <v>292</v>
      </c>
      <c r="F294" s="47" t="s">
        <v>23</v>
      </c>
      <c r="G294" s="13" t="s">
        <v>579</v>
      </c>
      <c r="H294" s="18">
        <v>2.711776</v>
      </c>
      <c r="I294" s="18">
        <v>0.12</v>
      </c>
      <c r="J294" s="18">
        <v>1.99</v>
      </c>
      <c r="K294" s="18">
        <f t="shared" si="4"/>
        <v>0.60177599999999998</v>
      </c>
    </row>
    <row r="295" spans="1:11" x14ac:dyDescent="0.2">
      <c r="A295" s="48"/>
      <c r="B295" s="17" t="s">
        <v>967</v>
      </c>
      <c r="C295" s="17" t="s">
        <v>971</v>
      </c>
      <c r="D295" s="47" t="s">
        <v>35</v>
      </c>
      <c r="E295" s="47" t="s">
        <v>292</v>
      </c>
      <c r="F295" s="47" t="s">
        <v>23</v>
      </c>
      <c r="G295" s="13" t="s">
        <v>579</v>
      </c>
      <c r="H295" s="18">
        <v>2.711776</v>
      </c>
      <c r="I295" s="18">
        <v>0.12</v>
      </c>
      <c r="J295" s="18">
        <v>1.99</v>
      </c>
      <c r="K295" s="18">
        <f t="shared" si="4"/>
        <v>0.60177599999999998</v>
      </c>
    </row>
    <row r="296" spans="1:11" x14ac:dyDescent="0.2">
      <c r="A296" s="48"/>
      <c r="B296" s="17" t="s">
        <v>967</v>
      </c>
      <c r="C296" s="17" t="s">
        <v>972</v>
      </c>
      <c r="D296" s="47" t="s">
        <v>35</v>
      </c>
      <c r="E296" s="47" t="s">
        <v>292</v>
      </c>
      <c r="F296" s="47" t="s">
        <v>23</v>
      </c>
      <c r="G296" s="13" t="s">
        <v>579</v>
      </c>
      <c r="H296" s="18">
        <v>2.711776</v>
      </c>
      <c r="I296" s="18">
        <v>0.12</v>
      </c>
      <c r="J296" s="18">
        <v>1.99</v>
      </c>
      <c r="K296" s="18">
        <f t="shared" si="4"/>
        <v>0.60177599999999998</v>
      </c>
    </row>
    <row r="297" spans="1:11" x14ac:dyDescent="0.2">
      <c r="A297" s="48"/>
      <c r="B297" s="17" t="s">
        <v>967</v>
      </c>
      <c r="C297" s="17" t="s">
        <v>973</v>
      </c>
      <c r="D297" s="47" t="s">
        <v>35</v>
      </c>
      <c r="E297" s="47" t="s">
        <v>292</v>
      </c>
      <c r="F297" s="47" t="s">
        <v>23</v>
      </c>
      <c r="G297" s="13" t="s">
        <v>579</v>
      </c>
      <c r="H297" s="18">
        <v>2.711776</v>
      </c>
      <c r="I297" s="18">
        <v>0.12</v>
      </c>
      <c r="J297" s="18">
        <v>1.99</v>
      </c>
      <c r="K297" s="18">
        <f t="shared" si="4"/>
        <v>0.60177599999999998</v>
      </c>
    </row>
    <row r="298" spans="1:11" x14ac:dyDescent="0.2">
      <c r="A298" s="48"/>
      <c r="B298" s="17" t="s">
        <v>967</v>
      </c>
      <c r="C298" s="17" t="s">
        <v>974</v>
      </c>
      <c r="D298" s="47" t="s">
        <v>35</v>
      </c>
      <c r="E298" s="47" t="s">
        <v>292</v>
      </c>
      <c r="F298" s="47" t="s">
        <v>23</v>
      </c>
      <c r="G298" s="13" t="s">
        <v>579</v>
      </c>
      <c r="H298" s="18">
        <v>2.711776</v>
      </c>
      <c r="I298" s="18">
        <v>0.12</v>
      </c>
      <c r="J298" s="18">
        <v>1.99</v>
      </c>
      <c r="K298" s="18">
        <f t="shared" si="4"/>
        <v>0.60177599999999998</v>
      </c>
    </row>
    <row r="299" spans="1:11" x14ac:dyDescent="0.2">
      <c r="A299" s="48"/>
      <c r="B299" s="17" t="s">
        <v>967</v>
      </c>
      <c r="C299" s="17" t="s">
        <v>975</v>
      </c>
      <c r="D299" s="47" t="s">
        <v>35</v>
      </c>
      <c r="E299" s="47" t="s">
        <v>292</v>
      </c>
      <c r="F299" s="47" t="s">
        <v>23</v>
      </c>
      <c r="G299" s="13" t="s">
        <v>579</v>
      </c>
      <c r="H299" s="18">
        <v>2.711776</v>
      </c>
      <c r="I299" s="18">
        <v>0.12</v>
      </c>
      <c r="J299" s="18">
        <v>1.99</v>
      </c>
      <c r="K299" s="18">
        <f t="shared" si="4"/>
        <v>0.60177599999999998</v>
      </c>
    </row>
    <row r="300" spans="1:11" x14ac:dyDescent="0.2">
      <c r="A300" s="48"/>
      <c r="B300" s="17" t="s">
        <v>967</v>
      </c>
      <c r="C300" s="17" t="s">
        <v>976</v>
      </c>
      <c r="D300" s="47" t="s">
        <v>35</v>
      </c>
      <c r="E300" s="47" t="s">
        <v>292</v>
      </c>
      <c r="F300" s="47" t="s">
        <v>23</v>
      </c>
      <c r="G300" s="13" t="s">
        <v>579</v>
      </c>
      <c r="H300" s="18">
        <v>2.711776</v>
      </c>
      <c r="I300" s="18">
        <v>0.12</v>
      </c>
      <c r="J300" s="18">
        <v>1.99</v>
      </c>
      <c r="K300" s="18">
        <f t="shared" si="4"/>
        <v>0.60177599999999998</v>
      </c>
    </row>
    <row r="301" spans="1:11" x14ac:dyDescent="0.2">
      <c r="A301" s="48"/>
      <c r="B301" s="17" t="s">
        <v>967</v>
      </c>
      <c r="C301" s="17" t="s">
        <v>977</v>
      </c>
      <c r="D301" s="47" t="s">
        <v>35</v>
      </c>
      <c r="E301" s="47" t="s">
        <v>292</v>
      </c>
      <c r="F301" s="47" t="s">
        <v>23</v>
      </c>
      <c r="G301" s="13" t="s">
        <v>579</v>
      </c>
      <c r="H301" s="18">
        <v>2.711776</v>
      </c>
      <c r="I301" s="18">
        <v>0.12</v>
      </c>
      <c r="J301" s="18">
        <v>1.99</v>
      </c>
      <c r="K301" s="18">
        <f t="shared" si="4"/>
        <v>0.60177599999999998</v>
      </c>
    </row>
    <row r="302" spans="1:11" x14ac:dyDescent="0.2">
      <c r="A302" s="48"/>
      <c r="B302" s="17" t="s">
        <v>967</v>
      </c>
      <c r="C302" s="17" t="s">
        <v>978</v>
      </c>
      <c r="D302" s="47" t="s">
        <v>35</v>
      </c>
      <c r="E302" s="47" t="s">
        <v>292</v>
      </c>
      <c r="F302" s="47" t="s">
        <v>23</v>
      </c>
      <c r="G302" s="13" t="s">
        <v>579</v>
      </c>
      <c r="H302" s="18">
        <v>2.711776</v>
      </c>
      <c r="I302" s="18">
        <v>0.12</v>
      </c>
      <c r="J302" s="18">
        <v>1.99</v>
      </c>
      <c r="K302" s="18">
        <f t="shared" si="4"/>
        <v>0.60177599999999998</v>
      </c>
    </row>
    <row r="303" spans="1:11" x14ac:dyDescent="0.2">
      <c r="A303" s="48"/>
      <c r="B303" s="17" t="s">
        <v>967</v>
      </c>
      <c r="C303" s="17" t="s">
        <v>979</v>
      </c>
      <c r="D303" s="47" t="s">
        <v>35</v>
      </c>
      <c r="E303" s="47" t="s">
        <v>292</v>
      </c>
      <c r="F303" s="47" t="s">
        <v>23</v>
      </c>
      <c r="G303" s="13" t="s">
        <v>579</v>
      </c>
      <c r="H303" s="18">
        <v>2.711776</v>
      </c>
      <c r="I303" s="18">
        <v>0.12</v>
      </c>
      <c r="J303" s="18">
        <v>1.99</v>
      </c>
      <c r="K303" s="18">
        <f t="shared" si="4"/>
        <v>0.60177599999999998</v>
      </c>
    </row>
    <row r="304" spans="1:11" x14ac:dyDescent="0.2">
      <c r="A304" s="48"/>
      <c r="B304" s="17" t="s">
        <v>967</v>
      </c>
      <c r="C304" s="17" t="s">
        <v>980</v>
      </c>
      <c r="D304" s="47" t="s">
        <v>35</v>
      </c>
      <c r="E304" s="47" t="s">
        <v>292</v>
      </c>
      <c r="F304" s="47" t="s">
        <v>23</v>
      </c>
      <c r="G304" s="13" t="s">
        <v>579</v>
      </c>
      <c r="H304" s="18">
        <v>2.711776</v>
      </c>
      <c r="I304" s="18">
        <v>0.12</v>
      </c>
      <c r="J304" s="18">
        <v>1.99</v>
      </c>
      <c r="K304" s="18">
        <f t="shared" si="4"/>
        <v>0.60177599999999998</v>
      </c>
    </row>
    <row r="305" spans="1:11" x14ac:dyDescent="0.2">
      <c r="A305" s="48"/>
      <c r="B305" s="17" t="s">
        <v>967</v>
      </c>
      <c r="C305" s="17" t="s">
        <v>981</v>
      </c>
      <c r="D305" s="47" t="s">
        <v>35</v>
      </c>
      <c r="E305" s="47" t="s">
        <v>292</v>
      </c>
      <c r="F305" s="47" t="s">
        <v>23</v>
      </c>
      <c r="G305" s="13" t="s">
        <v>579</v>
      </c>
      <c r="H305" s="18">
        <v>2.711776</v>
      </c>
      <c r="I305" s="18">
        <v>0.12</v>
      </c>
      <c r="J305" s="18">
        <v>1.99</v>
      </c>
      <c r="K305" s="18">
        <f t="shared" si="4"/>
        <v>0.60177599999999998</v>
      </c>
    </row>
    <row r="306" spans="1:11" x14ac:dyDescent="0.2">
      <c r="A306" s="48"/>
      <c r="B306" s="17" t="s">
        <v>967</v>
      </c>
      <c r="C306" s="17" t="s">
        <v>982</v>
      </c>
      <c r="D306" s="47" t="s">
        <v>35</v>
      </c>
      <c r="E306" s="47" t="s">
        <v>292</v>
      </c>
      <c r="F306" s="47" t="s">
        <v>23</v>
      </c>
      <c r="G306" s="13" t="s">
        <v>579</v>
      </c>
      <c r="H306" s="18">
        <v>2.711776</v>
      </c>
      <c r="I306" s="18">
        <v>0.12</v>
      </c>
      <c r="J306" s="18">
        <v>1.99</v>
      </c>
      <c r="K306" s="18">
        <f t="shared" ref="K306:K365" si="5">J306*0.3024</f>
        <v>0.60177599999999998</v>
      </c>
    </row>
    <row r="307" spans="1:11" x14ac:dyDescent="0.2">
      <c r="A307" s="48"/>
      <c r="B307" s="17" t="s">
        <v>967</v>
      </c>
      <c r="C307" s="17" t="s">
        <v>983</v>
      </c>
      <c r="D307" s="47" t="s">
        <v>35</v>
      </c>
      <c r="E307" s="47" t="s">
        <v>292</v>
      </c>
      <c r="F307" s="47" t="s">
        <v>23</v>
      </c>
      <c r="G307" s="13" t="s">
        <v>579</v>
      </c>
      <c r="H307" s="18">
        <v>2.711776</v>
      </c>
      <c r="I307" s="18">
        <v>0.12</v>
      </c>
      <c r="J307" s="18">
        <v>1.99</v>
      </c>
      <c r="K307" s="18">
        <f t="shared" si="5"/>
        <v>0.60177599999999998</v>
      </c>
    </row>
    <row r="308" spans="1:11" x14ac:dyDescent="0.2">
      <c r="A308" s="48"/>
      <c r="B308" s="17" t="s">
        <v>967</v>
      </c>
      <c r="C308" s="17" t="s">
        <v>984</v>
      </c>
      <c r="D308" s="47" t="s">
        <v>35</v>
      </c>
      <c r="E308" s="47" t="s">
        <v>292</v>
      </c>
      <c r="F308" s="47" t="s">
        <v>23</v>
      </c>
      <c r="G308" s="13" t="s">
        <v>579</v>
      </c>
      <c r="H308" s="18">
        <v>2.711776</v>
      </c>
      <c r="I308" s="18">
        <v>0.12</v>
      </c>
      <c r="J308" s="18">
        <v>1.99</v>
      </c>
      <c r="K308" s="18">
        <f t="shared" si="5"/>
        <v>0.60177599999999998</v>
      </c>
    </row>
    <row r="309" spans="1:11" x14ac:dyDescent="0.2">
      <c r="A309" s="48"/>
      <c r="B309" s="17" t="s">
        <v>967</v>
      </c>
      <c r="C309" s="17" t="s">
        <v>985</v>
      </c>
      <c r="D309" s="47" t="s">
        <v>35</v>
      </c>
      <c r="E309" s="47" t="s">
        <v>292</v>
      </c>
      <c r="F309" s="47" t="s">
        <v>23</v>
      </c>
      <c r="G309" s="13" t="s">
        <v>579</v>
      </c>
      <c r="H309" s="18">
        <v>2.711776</v>
      </c>
      <c r="I309" s="18">
        <v>0.12</v>
      </c>
      <c r="J309" s="18">
        <v>1.99</v>
      </c>
      <c r="K309" s="18">
        <f t="shared" si="5"/>
        <v>0.60177599999999998</v>
      </c>
    </row>
    <row r="310" spans="1:11" x14ac:dyDescent="0.2">
      <c r="A310" s="48"/>
      <c r="B310" s="17" t="s">
        <v>967</v>
      </c>
      <c r="C310" s="17" t="s">
        <v>986</v>
      </c>
      <c r="D310" s="47" t="s">
        <v>35</v>
      </c>
      <c r="E310" s="47" t="s">
        <v>292</v>
      </c>
      <c r="F310" s="47" t="s">
        <v>23</v>
      </c>
      <c r="G310" s="13" t="s">
        <v>579</v>
      </c>
      <c r="H310" s="18">
        <v>2.711776</v>
      </c>
      <c r="I310" s="18">
        <v>0.12</v>
      </c>
      <c r="J310" s="18">
        <v>1.99</v>
      </c>
      <c r="K310" s="18">
        <f t="shared" si="5"/>
        <v>0.60177599999999998</v>
      </c>
    </row>
    <row r="311" spans="1:11" x14ac:dyDescent="0.2">
      <c r="A311" s="48"/>
      <c r="B311" s="17" t="s">
        <v>967</v>
      </c>
      <c r="C311" s="17" t="s">
        <v>987</v>
      </c>
      <c r="D311" s="47" t="s">
        <v>35</v>
      </c>
      <c r="E311" s="47" t="s">
        <v>292</v>
      </c>
      <c r="F311" s="47" t="s">
        <v>23</v>
      </c>
      <c r="G311" s="13" t="s">
        <v>579</v>
      </c>
      <c r="H311" s="18">
        <v>2.711776</v>
      </c>
      <c r="I311" s="18">
        <v>0.12</v>
      </c>
      <c r="J311" s="18">
        <v>1.99</v>
      </c>
      <c r="K311" s="18">
        <f t="shared" si="5"/>
        <v>0.60177599999999998</v>
      </c>
    </row>
    <row r="312" spans="1:11" x14ac:dyDescent="0.2">
      <c r="A312" s="48"/>
      <c r="B312" s="17" t="s">
        <v>967</v>
      </c>
      <c r="C312" s="17" t="s">
        <v>988</v>
      </c>
      <c r="D312" s="47" t="s">
        <v>35</v>
      </c>
      <c r="E312" s="47" t="s">
        <v>292</v>
      </c>
      <c r="F312" s="47" t="s">
        <v>23</v>
      </c>
      <c r="G312" s="13" t="s">
        <v>579</v>
      </c>
      <c r="H312" s="18">
        <v>2.711776</v>
      </c>
      <c r="I312" s="18">
        <v>0.12</v>
      </c>
      <c r="J312" s="18">
        <v>1.99</v>
      </c>
      <c r="K312" s="18">
        <f t="shared" si="5"/>
        <v>0.60177599999999998</v>
      </c>
    </row>
    <row r="313" spans="1:11" x14ac:dyDescent="0.2">
      <c r="A313" s="48"/>
      <c r="B313" s="17" t="s">
        <v>967</v>
      </c>
      <c r="C313" s="17" t="s">
        <v>989</v>
      </c>
      <c r="D313" s="47" t="s">
        <v>35</v>
      </c>
      <c r="E313" s="47" t="s">
        <v>292</v>
      </c>
      <c r="F313" s="47" t="s">
        <v>23</v>
      </c>
      <c r="G313" s="13" t="s">
        <v>579</v>
      </c>
      <c r="H313" s="18">
        <v>2.711776</v>
      </c>
      <c r="I313" s="18">
        <v>0.12</v>
      </c>
      <c r="J313" s="18">
        <v>1.99</v>
      </c>
      <c r="K313" s="18">
        <f t="shared" si="5"/>
        <v>0.60177599999999998</v>
      </c>
    </row>
    <row r="314" spans="1:11" x14ac:dyDescent="0.2">
      <c r="A314" s="48"/>
      <c r="B314" s="17" t="s">
        <v>967</v>
      </c>
      <c r="C314" s="17" t="s">
        <v>990</v>
      </c>
      <c r="D314" s="47" t="s">
        <v>35</v>
      </c>
      <c r="E314" s="47" t="s">
        <v>292</v>
      </c>
      <c r="F314" s="47" t="s">
        <v>23</v>
      </c>
      <c r="G314" s="13" t="s">
        <v>579</v>
      </c>
      <c r="H314" s="18">
        <v>2.711776</v>
      </c>
      <c r="I314" s="18">
        <v>0.12</v>
      </c>
      <c r="J314" s="18">
        <v>1.99</v>
      </c>
      <c r="K314" s="18">
        <f t="shared" si="5"/>
        <v>0.60177599999999998</v>
      </c>
    </row>
    <row r="315" spans="1:11" x14ac:dyDescent="0.2">
      <c r="A315" s="48"/>
      <c r="B315" s="17" t="s">
        <v>967</v>
      </c>
      <c r="C315" s="17" t="s">
        <v>991</v>
      </c>
      <c r="D315" s="47" t="s">
        <v>35</v>
      </c>
      <c r="E315" s="47" t="s">
        <v>292</v>
      </c>
      <c r="F315" s="47" t="s">
        <v>23</v>
      </c>
      <c r="G315" s="13" t="s">
        <v>579</v>
      </c>
      <c r="H315" s="18">
        <v>2.711776</v>
      </c>
      <c r="I315" s="18">
        <v>0.12</v>
      </c>
      <c r="J315" s="18">
        <v>1.99</v>
      </c>
      <c r="K315" s="18">
        <f t="shared" si="5"/>
        <v>0.60177599999999998</v>
      </c>
    </row>
    <row r="316" spans="1:11" x14ac:dyDescent="0.2">
      <c r="A316" s="48"/>
      <c r="B316" s="17" t="s">
        <v>967</v>
      </c>
      <c r="C316" s="17" t="s">
        <v>992</v>
      </c>
      <c r="D316" s="47" t="s">
        <v>35</v>
      </c>
      <c r="E316" s="47" t="s">
        <v>292</v>
      </c>
      <c r="F316" s="47" t="s">
        <v>23</v>
      </c>
      <c r="G316" s="13" t="s">
        <v>579</v>
      </c>
      <c r="H316" s="18">
        <v>2.711776</v>
      </c>
      <c r="I316" s="18">
        <v>0.12</v>
      </c>
      <c r="J316" s="18">
        <v>1.99</v>
      </c>
      <c r="K316" s="18">
        <f t="shared" si="5"/>
        <v>0.60177599999999998</v>
      </c>
    </row>
    <row r="317" spans="1:11" x14ac:dyDescent="0.2">
      <c r="A317" s="48"/>
      <c r="B317" s="17" t="s">
        <v>967</v>
      </c>
      <c r="C317" s="17" t="s">
        <v>993</v>
      </c>
      <c r="D317" s="47" t="s">
        <v>35</v>
      </c>
      <c r="E317" s="47" t="s">
        <v>292</v>
      </c>
      <c r="F317" s="47" t="s">
        <v>23</v>
      </c>
      <c r="G317" s="13" t="s">
        <v>579</v>
      </c>
      <c r="H317" s="18">
        <v>2.711776</v>
      </c>
      <c r="I317" s="18">
        <v>0.12</v>
      </c>
      <c r="J317" s="18">
        <v>1.99</v>
      </c>
      <c r="K317" s="18">
        <f t="shared" si="5"/>
        <v>0.60177599999999998</v>
      </c>
    </row>
    <row r="318" spans="1:11" x14ac:dyDescent="0.2">
      <c r="A318" s="48"/>
      <c r="B318" s="17" t="s">
        <v>967</v>
      </c>
      <c r="C318" s="17" t="s">
        <v>994</v>
      </c>
      <c r="D318" s="47" t="s">
        <v>35</v>
      </c>
      <c r="E318" s="47" t="s">
        <v>292</v>
      </c>
      <c r="F318" s="47" t="s">
        <v>23</v>
      </c>
      <c r="G318" s="13" t="s">
        <v>579</v>
      </c>
      <c r="H318" s="18">
        <v>2.711776</v>
      </c>
      <c r="I318" s="18">
        <v>0.12</v>
      </c>
      <c r="J318" s="18">
        <v>1.99</v>
      </c>
      <c r="K318" s="18">
        <f t="shared" si="5"/>
        <v>0.60177599999999998</v>
      </c>
    </row>
    <row r="319" spans="1:11" x14ac:dyDescent="0.2">
      <c r="A319" s="48"/>
      <c r="B319" s="17" t="s">
        <v>967</v>
      </c>
      <c r="C319" s="17" t="s">
        <v>995</v>
      </c>
      <c r="D319" s="47" t="s">
        <v>35</v>
      </c>
      <c r="E319" s="47" t="s">
        <v>292</v>
      </c>
      <c r="F319" s="47" t="s">
        <v>23</v>
      </c>
      <c r="G319" s="13" t="s">
        <v>579</v>
      </c>
      <c r="H319" s="18">
        <v>2.711776</v>
      </c>
      <c r="I319" s="18">
        <v>0.12</v>
      </c>
      <c r="J319" s="18">
        <v>1.99</v>
      </c>
      <c r="K319" s="18">
        <f t="shared" si="5"/>
        <v>0.60177599999999998</v>
      </c>
    </row>
    <row r="320" spans="1:11" x14ac:dyDescent="0.2">
      <c r="A320" s="48"/>
      <c r="B320" s="17" t="s">
        <v>967</v>
      </c>
      <c r="C320" s="17" t="s">
        <v>996</v>
      </c>
      <c r="D320" s="47" t="s">
        <v>35</v>
      </c>
      <c r="E320" s="47" t="s">
        <v>292</v>
      </c>
      <c r="F320" s="47" t="s">
        <v>23</v>
      </c>
      <c r="G320" s="13" t="s">
        <v>579</v>
      </c>
      <c r="H320" s="18">
        <v>2.711776</v>
      </c>
      <c r="I320" s="18">
        <v>0.12</v>
      </c>
      <c r="J320" s="18">
        <v>1.99</v>
      </c>
      <c r="K320" s="18">
        <f t="shared" si="5"/>
        <v>0.60177599999999998</v>
      </c>
    </row>
    <row r="321" spans="1:11" x14ac:dyDescent="0.2">
      <c r="A321" s="48"/>
      <c r="B321" s="17" t="s">
        <v>967</v>
      </c>
      <c r="C321" s="17" t="s">
        <v>997</v>
      </c>
      <c r="D321" s="47" t="s">
        <v>35</v>
      </c>
      <c r="E321" s="47" t="s">
        <v>292</v>
      </c>
      <c r="F321" s="47" t="s">
        <v>23</v>
      </c>
      <c r="G321" s="13" t="s">
        <v>579</v>
      </c>
      <c r="H321" s="18">
        <v>2.711776</v>
      </c>
      <c r="I321" s="18">
        <v>0.12</v>
      </c>
      <c r="J321" s="18">
        <v>1.99</v>
      </c>
      <c r="K321" s="18">
        <f t="shared" si="5"/>
        <v>0.60177599999999998</v>
      </c>
    </row>
    <row r="322" spans="1:11" x14ac:dyDescent="0.2">
      <c r="A322" s="48"/>
      <c r="B322" s="17" t="s">
        <v>998</v>
      </c>
      <c r="C322" s="17" t="s">
        <v>999</v>
      </c>
      <c r="D322" s="47" t="s">
        <v>20</v>
      </c>
      <c r="E322" s="47" t="s">
        <v>292</v>
      </c>
      <c r="F322" s="47" t="s">
        <v>23</v>
      </c>
      <c r="G322" s="13" t="s">
        <v>579</v>
      </c>
      <c r="H322" s="18">
        <v>1.3291151999999999</v>
      </c>
      <c r="I322" s="18">
        <v>0.127</v>
      </c>
      <c r="J322" s="18">
        <v>0.92300000000000004</v>
      </c>
      <c r="K322" s="18">
        <f t="shared" si="5"/>
        <v>0.27911520000000001</v>
      </c>
    </row>
    <row r="323" spans="1:11" x14ac:dyDescent="0.2">
      <c r="A323" s="48"/>
      <c r="B323" s="17" t="s">
        <v>998</v>
      </c>
      <c r="C323" s="17" t="s">
        <v>1000</v>
      </c>
      <c r="D323" s="47" t="s">
        <v>20</v>
      </c>
      <c r="E323" s="47" t="s">
        <v>292</v>
      </c>
      <c r="F323" s="47" t="s">
        <v>23</v>
      </c>
      <c r="G323" s="13" t="s">
        <v>579</v>
      </c>
      <c r="H323" s="18">
        <v>1.3291151999999999</v>
      </c>
      <c r="I323" s="18">
        <v>0.127</v>
      </c>
      <c r="J323" s="18">
        <v>0.92300000000000004</v>
      </c>
      <c r="K323" s="18">
        <f t="shared" si="5"/>
        <v>0.27911520000000001</v>
      </c>
    </row>
    <row r="324" spans="1:11" x14ac:dyDescent="0.2">
      <c r="A324" s="48"/>
      <c r="B324" s="17" t="s">
        <v>998</v>
      </c>
      <c r="C324" s="17" t="s">
        <v>1001</v>
      </c>
      <c r="D324" s="47" t="s">
        <v>20</v>
      </c>
      <c r="E324" s="47" t="s">
        <v>292</v>
      </c>
      <c r="F324" s="47" t="s">
        <v>23</v>
      </c>
      <c r="G324" s="13" t="s">
        <v>579</v>
      </c>
      <c r="H324" s="18">
        <v>1.3291151999999999</v>
      </c>
      <c r="I324" s="18">
        <v>0.127</v>
      </c>
      <c r="J324" s="18">
        <v>0.92300000000000004</v>
      </c>
      <c r="K324" s="18">
        <f t="shared" si="5"/>
        <v>0.27911520000000001</v>
      </c>
    </row>
    <row r="325" spans="1:11" x14ac:dyDescent="0.2">
      <c r="A325" s="48"/>
      <c r="B325" s="17" t="s">
        <v>998</v>
      </c>
      <c r="C325" s="17" t="s">
        <v>1002</v>
      </c>
      <c r="D325" s="47" t="s">
        <v>20</v>
      </c>
      <c r="E325" s="47" t="s">
        <v>292</v>
      </c>
      <c r="F325" s="47" t="s">
        <v>23</v>
      </c>
      <c r="G325" s="13" t="s">
        <v>579</v>
      </c>
      <c r="H325" s="18">
        <v>1.3291151999999999</v>
      </c>
      <c r="I325" s="18">
        <v>0.127</v>
      </c>
      <c r="J325" s="18">
        <v>0.92300000000000004</v>
      </c>
      <c r="K325" s="18">
        <f t="shared" si="5"/>
        <v>0.27911520000000001</v>
      </c>
    </row>
    <row r="326" spans="1:11" x14ac:dyDescent="0.2">
      <c r="A326" s="48"/>
      <c r="B326" s="17" t="s">
        <v>998</v>
      </c>
      <c r="C326" s="17" t="s">
        <v>1003</v>
      </c>
      <c r="D326" s="47" t="s">
        <v>20</v>
      </c>
      <c r="E326" s="47" t="s">
        <v>292</v>
      </c>
      <c r="F326" s="47" t="s">
        <v>23</v>
      </c>
      <c r="G326" s="13" t="s">
        <v>579</v>
      </c>
      <c r="H326" s="18">
        <v>1.3291151999999999</v>
      </c>
      <c r="I326" s="18">
        <v>0.127</v>
      </c>
      <c r="J326" s="18">
        <v>0.92300000000000004</v>
      </c>
      <c r="K326" s="18">
        <f t="shared" si="5"/>
        <v>0.27911520000000001</v>
      </c>
    </row>
    <row r="327" spans="1:11" x14ac:dyDescent="0.2">
      <c r="A327" s="48"/>
      <c r="B327" s="17" t="s">
        <v>1004</v>
      </c>
      <c r="C327" s="17" t="s">
        <v>1005</v>
      </c>
      <c r="D327" s="47" t="s">
        <v>66</v>
      </c>
      <c r="E327" s="47" t="s">
        <v>292</v>
      </c>
      <c r="F327" s="47" t="s">
        <v>23</v>
      </c>
      <c r="G327" s="13" t="s">
        <v>579</v>
      </c>
      <c r="H327" s="18">
        <v>7.9327775999999997</v>
      </c>
      <c r="I327" s="18">
        <v>0.83599999999999997</v>
      </c>
      <c r="J327" s="18">
        <v>5.4489999999999998</v>
      </c>
      <c r="K327" s="18">
        <f t="shared" si="5"/>
        <v>1.6477776</v>
      </c>
    </row>
    <row r="328" spans="1:11" x14ac:dyDescent="0.2">
      <c r="A328" s="48"/>
      <c r="B328" s="17" t="s">
        <v>1004</v>
      </c>
      <c r="C328" s="17" t="s">
        <v>1006</v>
      </c>
      <c r="D328" s="47" t="s">
        <v>35</v>
      </c>
      <c r="E328" s="47" t="s">
        <v>292</v>
      </c>
      <c r="F328" s="47" t="s">
        <v>23</v>
      </c>
      <c r="G328" s="13" t="s">
        <v>579</v>
      </c>
      <c r="H328" s="18">
        <v>2.2325855999999997</v>
      </c>
      <c r="I328" s="18">
        <v>0.124</v>
      </c>
      <c r="J328" s="18">
        <v>1.619</v>
      </c>
      <c r="K328" s="18">
        <f t="shared" si="5"/>
        <v>0.48958560000000001</v>
      </c>
    </row>
    <row r="329" spans="1:11" x14ac:dyDescent="0.2">
      <c r="A329" s="48"/>
      <c r="B329" s="17" t="s">
        <v>1004</v>
      </c>
      <c r="C329" s="17" t="s">
        <v>1007</v>
      </c>
      <c r="D329" s="47" t="s">
        <v>35</v>
      </c>
      <c r="E329" s="47" t="s">
        <v>292</v>
      </c>
      <c r="F329" s="47" t="s">
        <v>23</v>
      </c>
      <c r="G329" s="13" t="s">
        <v>579</v>
      </c>
      <c r="H329" s="18">
        <v>2.2325855999999997</v>
      </c>
      <c r="I329" s="18">
        <v>0.124</v>
      </c>
      <c r="J329" s="18">
        <v>1.619</v>
      </c>
      <c r="K329" s="18">
        <f t="shared" si="5"/>
        <v>0.48958560000000001</v>
      </c>
    </row>
    <row r="330" spans="1:11" x14ac:dyDescent="0.2">
      <c r="A330" s="48"/>
      <c r="B330" s="17" t="s">
        <v>1004</v>
      </c>
      <c r="C330" s="17" t="s">
        <v>1008</v>
      </c>
      <c r="D330" s="47" t="s">
        <v>66</v>
      </c>
      <c r="E330" s="47" t="s">
        <v>292</v>
      </c>
      <c r="F330" s="47" t="s">
        <v>23</v>
      </c>
      <c r="G330" s="13" t="s">
        <v>579</v>
      </c>
      <c r="H330" s="18">
        <v>7.9327775999999997</v>
      </c>
      <c r="I330" s="18">
        <v>0.83599999999999997</v>
      </c>
      <c r="J330" s="18">
        <v>5.4489999999999998</v>
      </c>
      <c r="K330" s="18">
        <f t="shared" si="5"/>
        <v>1.6477776</v>
      </c>
    </row>
    <row r="331" spans="1:11" x14ac:dyDescent="0.2">
      <c r="A331" s="48"/>
      <c r="B331" s="17" t="s">
        <v>1004</v>
      </c>
      <c r="C331" s="17" t="s">
        <v>1009</v>
      </c>
      <c r="D331" s="47" t="s">
        <v>35</v>
      </c>
      <c r="E331" s="47" t="s">
        <v>292</v>
      </c>
      <c r="F331" s="47" t="s">
        <v>23</v>
      </c>
      <c r="G331" s="13" t="s">
        <v>579</v>
      </c>
      <c r="H331" s="18">
        <v>2.2325855999999997</v>
      </c>
      <c r="I331" s="18">
        <v>0.124</v>
      </c>
      <c r="J331" s="18">
        <v>1.619</v>
      </c>
      <c r="K331" s="18">
        <f t="shared" si="5"/>
        <v>0.48958560000000001</v>
      </c>
    </row>
    <row r="332" spans="1:11" x14ac:dyDescent="0.2">
      <c r="A332" s="48"/>
      <c r="B332" s="17" t="s">
        <v>1004</v>
      </c>
      <c r="C332" s="17" t="s">
        <v>1010</v>
      </c>
      <c r="D332" s="47" t="s">
        <v>35</v>
      </c>
      <c r="E332" s="47" t="s">
        <v>292</v>
      </c>
      <c r="F332" s="47" t="s">
        <v>23</v>
      </c>
      <c r="G332" s="13" t="s">
        <v>579</v>
      </c>
      <c r="H332" s="18">
        <v>2.2325855999999997</v>
      </c>
      <c r="I332" s="18">
        <v>0.124</v>
      </c>
      <c r="J332" s="18">
        <v>1.619</v>
      </c>
      <c r="K332" s="18">
        <f t="shared" si="5"/>
        <v>0.48958560000000001</v>
      </c>
    </row>
    <row r="333" spans="1:11" x14ac:dyDescent="0.2">
      <c r="A333" s="48"/>
      <c r="B333" s="17" t="s">
        <v>1004</v>
      </c>
      <c r="C333" s="17" t="s">
        <v>1011</v>
      </c>
      <c r="D333" s="47" t="s">
        <v>35</v>
      </c>
      <c r="E333" s="47" t="s">
        <v>292</v>
      </c>
      <c r="F333" s="47" t="s">
        <v>23</v>
      </c>
      <c r="G333" s="13" t="s">
        <v>579</v>
      </c>
      <c r="H333" s="18">
        <v>2.2325855999999997</v>
      </c>
      <c r="I333" s="18">
        <v>0.124</v>
      </c>
      <c r="J333" s="18">
        <v>1.619</v>
      </c>
      <c r="K333" s="18">
        <f t="shared" si="5"/>
        <v>0.48958560000000001</v>
      </c>
    </row>
    <row r="334" spans="1:11" x14ac:dyDescent="0.2">
      <c r="A334" s="48"/>
      <c r="B334" s="17" t="s">
        <v>1004</v>
      </c>
      <c r="C334" s="17" t="s">
        <v>1012</v>
      </c>
      <c r="D334" s="47" t="s">
        <v>35</v>
      </c>
      <c r="E334" s="47" t="s">
        <v>292</v>
      </c>
      <c r="F334" s="47" t="s">
        <v>23</v>
      </c>
      <c r="G334" s="13" t="s">
        <v>579</v>
      </c>
      <c r="H334" s="18">
        <v>2.2325855999999997</v>
      </c>
      <c r="I334" s="18">
        <v>0.124</v>
      </c>
      <c r="J334" s="18">
        <v>1.619</v>
      </c>
      <c r="K334" s="18">
        <f t="shared" si="5"/>
        <v>0.48958560000000001</v>
      </c>
    </row>
    <row r="335" spans="1:11" x14ac:dyDescent="0.2">
      <c r="A335" s="48"/>
      <c r="B335" s="17" t="s">
        <v>1013</v>
      </c>
      <c r="C335" s="17" t="s">
        <v>1014</v>
      </c>
      <c r="D335" s="47" t="s">
        <v>20</v>
      </c>
      <c r="E335" s="47" t="s">
        <v>292</v>
      </c>
      <c r="F335" s="47" t="s">
        <v>23</v>
      </c>
      <c r="G335" s="13" t="s">
        <v>579</v>
      </c>
      <c r="H335" s="18">
        <v>2.0807824000000004</v>
      </c>
      <c r="I335" s="18">
        <v>0.191</v>
      </c>
      <c r="J335" s="18">
        <v>1.4510000000000001</v>
      </c>
      <c r="K335" s="18">
        <f t="shared" si="5"/>
        <v>0.43878240000000002</v>
      </c>
    </row>
    <row r="336" spans="1:11" x14ac:dyDescent="0.2">
      <c r="A336" s="48"/>
      <c r="B336" s="17" t="s">
        <v>1013</v>
      </c>
      <c r="C336" s="17" t="s">
        <v>1015</v>
      </c>
      <c r="D336" s="47" t="s">
        <v>20</v>
      </c>
      <c r="E336" s="47" t="s">
        <v>292</v>
      </c>
      <c r="F336" s="47" t="s">
        <v>23</v>
      </c>
      <c r="G336" s="13" t="s">
        <v>579</v>
      </c>
      <c r="H336" s="18">
        <v>2.0807824000000004</v>
      </c>
      <c r="I336" s="18">
        <v>0.191</v>
      </c>
      <c r="J336" s="18">
        <v>1.4510000000000001</v>
      </c>
      <c r="K336" s="18">
        <f t="shared" si="5"/>
        <v>0.43878240000000002</v>
      </c>
    </row>
    <row r="337" spans="1:11" x14ac:dyDescent="0.2">
      <c r="A337" s="48"/>
      <c r="B337" s="17" t="s">
        <v>1013</v>
      </c>
      <c r="C337" s="17" t="s">
        <v>1016</v>
      </c>
      <c r="D337" s="47" t="s">
        <v>20</v>
      </c>
      <c r="E337" s="47" t="s">
        <v>292</v>
      </c>
      <c r="F337" s="47" t="s">
        <v>23</v>
      </c>
      <c r="G337" s="13" t="s">
        <v>579</v>
      </c>
      <c r="H337" s="18">
        <v>2.0807824000000004</v>
      </c>
      <c r="I337" s="18">
        <v>0.191</v>
      </c>
      <c r="J337" s="18">
        <v>1.4510000000000001</v>
      </c>
      <c r="K337" s="18">
        <f t="shared" si="5"/>
        <v>0.43878240000000002</v>
      </c>
    </row>
    <row r="338" spans="1:11" x14ac:dyDescent="0.2">
      <c r="A338" s="48"/>
      <c r="B338" s="17" t="s">
        <v>1013</v>
      </c>
      <c r="C338" s="17" t="s">
        <v>1017</v>
      </c>
      <c r="D338" s="47" t="s">
        <v>20</v>
      </c>
      <c r="E338" s="47" t="s">
        <v>292</v>
      </c>
      <c r="F338" s="47" t="s">
        <v>23</v>
      </c>
      <c r="G338" s="13" t="s">
        <v>579</v>
      </c>
      <c r="H338" s="18">
        <v>2.0807824000000004</v>
      </c>
      <c r="I338" s="18">
        <v>0.191</v>
      </c>
      <c r="J338" s="18">
        <v>1.4510000000000001</v>
      </c>
      <c r="K338" s="18">
        <f t="shared" si="5"/>
        <v>0.43878240000000002</v>
      </c>
    </row>
    <row r="339" spans="1:11" x14ac:dyDescent="0.2">
      <c r="A339" s="48"/>
      <c r="B339" s="17" t="s">
        <v>1013</v>
      </c>
      <c r="C339" s="17" t="s">
        <v>1018</v>
      </c>
      <c r="D339" s="47" t="s">
        <v>20</v>
      </c>
      <c r="E339" s="47" t="s">
        <v>292</v>
      </c>
      <c r="F339" s="47" t="s">
        <v>23</v>
      </c>
      <c r="G339" s="13" t="s">
        <v>579</v>
      </c>
      <c r="H339" s="18">
        <v>2.0807824000000004</v>
      </c>
      <c r="I339" s="18">
        <v>0.191</v>
      </c>
      <c r="J339" s="18">
        <v>1.4510000000000001</v>
      </c>
      <c r="K339" s="18">
        <f t="shared" si="5"/>
        <v>0.43878240000000002</v>
      </c>
    </row>
    <row r="340" spans="1:11" x14ac:dyDescent="0.2">
      <c r="A340" s="48"/>
      <c r="B340" s="17" t="s">
        <v>1013</v>
      </c>
      <c r="C340" s="17" t="s">
        <v>1019</v>
      </c>
      <c r="D340" s="47" t="s">
        <v>20</v>
      </c>
      <c r="E340" s="47" t="s">
        <v>292</v>
      </c>
      <c r="F340" s="47" t="s">
        <v>23</v>
      </c>
      <c r="G340" s="13" t="s">
        <v>579</v>
      </c>
      <c r="H340" s="18">
        <v>2.0807824000000004</v>
      </c>
      <c r="I340" s="18">
        <v>0.191</v>
      </c>
      <c r="J340" s="18">
        <v>1.4510000000000001</v>
      </c>
      <c r="K340" s="18">
        <f t="shared" si="5"/>
        <v>0.43878240000000002</v>
      </c>
    </row>
    <row r="341" spans="1:11" x14ac:dyDescent="0.2">
      <c r="A341" s="48"/>
      <c r="B341" s="17" t="s">
        <v>1013</v>
      </c>
      <c r="C341" s="17" t="s">
        <v>1020</v>
      </c>
      <c r="D341" s="47" t="s">
        <v>20</v>
      </c>
      <c r="E341" s="47" t="s">
        <v>292</v>
      </c>
      <c r="F341" s="47" t="s">
        <v>23</v>
      </c>
      <c r="G341" s="13" t="s">
        <v>579</v>
      </c>
      <c r="H341" s="18">
        <v>2.0807824000000004</v>
      </c>
      <c r="I341" s="18">
        <v>0.191</v>
      </c>
      <c r="J341" s="18">
        <v>1.4510000000000001</v>
      </c>
      <c r="K341" s="18">
        <f t="shared" si="5"/>
        <v>0.43878240000000002</v>
      </c>
    </row>
    <row r="342" spans="1:11" x14ac:dyDescent="0.2">
      <c r="A342" s="48"/>
      <c r="B342" s="17" t="s">
        <v>1013</v>
      </c>
      <c r="C342" s="17" t="s">
        <v>1021</v>
      </c>
      <c r="D342" s="47" t="s">
        <v>20</v>
      </c>
      <c r="E342" s="47" t="s">
        <v>292</v>
      </c>
      <c r="F342" s="47" t="s">
        <v>23</v>
      </c>
      <c r="G342" s="13" t="s">
        <v>579</v>
      </c>
      <c r="H342" s="18">
        <v>2.0807824000000004</v>
      </c>
      <c r="I342" s="18">
        <v>0.191</v>
      </c>
      <c r="J342" s="18">
        <v>1.4510000000000001</v>
      </c>
      <c r="K342" s="18">
        <f t="shared" si="5"/>
        <v>0.43878240000000002</v>
      </c>
    </row>
    <row r="343" spans="1:11" x14ac:dyDescent="0.2">
      <c r="A343" s="48"/>
      <c r="B343" s="17" t="s">
        <v>1013</v>
      </c>
      <c r="C343" s="17" t="s">
        <v>1022</v>
      </c>
      <c r="D343" s="47" t="s">
        <v>20</v>
      </c>
      <c r="E343" s="47" t="s">
        <v>292</v>
      </c>
      <c r="F343" s="47" t="s">
        <v>23</v>
      </c>
      <c r="G343" s="13" t="s">
        <v>579</v>
      </c>
      <c r="H343" s="18">
        <v>2.0807824000000004</v>
      </c>
      <c r="I343" s="18">
        <v>0.191</v>
      </c>
      <c r="J343" s="18">
        <v>1.4510000000000001</v>
      </c>
      <c r="K343" s="18">
        <f t="shared" si="5"/>
        <v>0.43878240000000002</v>
      </c>
    </row>
    <row r="344" spans="1:11" x14ac:dyDescent="0.2">
      <c r="A344" s="48"/>
      <c r="B344" s="17" t="s">
        <v>1013</v>
      </c>
      <c r="C344" s="17" t="s">
        <v>1023</v>
      </c>
      <c r="D344" s="47" t="s">
        <v>20</v>
      </c>
      <c r="E344" s="47" t="s">
        <v>292</v>
      </c>
      <c r="F344" s="47" t="s">
        <v>23</v>
      </c>
      <c r="G344" s="13" t="s">
        <v>579</v>
      </c>
      <c r="H344" s="18">
        <v>2.0807824000000004</v>
      </c>
      <c r="I344" s="18">
        <v>0.191</v>
      </c>
      <c r="J344" s="18">
        <v>1.4510000000000001</v>
      </c>
      <c r="K344" s="18">
        <f t="shared" si="5"/>
        <v>0.43878240000000002</v>
      </c>
    </row>
    <row r="345" spans="1:11" x14ac:dyDescent="0.2">
      <c r="A345" s="48"/>
      <c r="B345" s="17" t="s">
        <v>1013</v>
      </c>
      <c r="C345" s="17" t="s">
        <v>1024</v>
      </c>
      <c r="D345" s="47" t="s">
        <v>20</v>
      </c>
      <c r="E345" s="47" t="s">
        <v>292</v>
      </c>
      <c r="F345" s="47" t="s">
        <v>23</v>
      </c>
      <c r="G345" s="13" t="s">
        <v>579</v>
      </c>
      <c r="H345" s="18">
        <v>2.0807824000000004</v>
      </c>
      <c r="I345" s="18">
        <v>0.191</v>
      </c>
      <c r="J345" s="18">
        <v>1.4510000000000001</v>
      </c>
      <c r="K345" s="18">
        <f t="shared" si="5"/>
        <v>0.43878240000000002</v>
      </c>
    </row>
    <row r="346" spans="1:11" x14ac:dyDescent="0.2">
      <c r="A346" s="48"/>
      <c r="B346" s="17" t="s">
        <v>1013</v>
      </c>
      <c r="C346" s="17" t="s">
        <v>1025</v>
      </c>
      <c r="D346" s="47" t="s">
        <v>20</v>
      </c>
      <c r="E346" s="47" t="s">
        <v>292</v>
      </c>
      <c r="F346" s="47" t="s">
        <v>23</v>
      </c>
      <c r="G346" s="13" t="s">
        <v>579</v>
      </c>
      <c r="H346" s="18">
        <v>2.0807824000000004</v>
      </c>
      <c r="I346" s="18">
        <v>0.191</v>
      </c>
      <c r="J346" s="18">
        <v>1.4510000000000001</v>
      </c>
      <c r="K346" s="18">
        <f t="shared" si="5"/>
        <v>0.43878240000000002</v>
      </c>
    </row>
    <row r="347" spans="1:11" x14ac:dyDescent="0.2">
      <c r="A347" s="48"/>
      <c r="B347" s="17" t="s">
        <v>1013</v>
      </c>
      <c r="C347" s="17" t="s">
        <v>1026</v>
      </c>
      <c r="D347" s="47" t="s">
        <v>20</v>
      </c>
      <c r="E347" s="47" t="s">
        <v>292</v>
      </c>
      <c r="F347" s="47" t="s">
        <v>23</v>
      </c>
      <c r="G347" s="13" t="s">
        <v>579</v>
      </c>
      <c r="H347" s="18">
        <v>2.0807824000000004</v>
      </c>
      <c r="I347" s="18">
        <v>0.191</v>
      </c>
      <c r="J347" s="18">
        <v>1.4510000000000001</v>
      </c>
      <c r="K347" s="18">
        <f t="shared" si="5"/>
        <v>0.43878240000000002</v>
      </c>
    </row>
    <row r="348" spans="1:11" x14ac:dyDescent="0.2">
      <c r="A348" s="48"/>
      <c r="B348" s="17" t="s">
        <v>1013</v>
      </c>
      <c r="C348" s="17" t="s">
        <v>1027</v>
      </c>
      <c r="D348" s="47" t="s">
        <v>20</v>
      </c>
      <c r="E348" s="47" t="s">
        <v>292</v>
      </c>
      <c r="F348" s="47" t="s">
        <v>23</v>
      </c>
      <c r="G348" s="13" t="s">
        <v>579</v>
      </c>
      <c r="H348" s="18">
        <v>2.0807824000000004</v>
      </c>
      <c r="I348" s="18">
        <v>0.191</v>
      </c>
      <c r="J348" s="18">
        <v>1.4510000000000001</v>
      </c>
      <c r="K348" s="18">
        <f t="shared" si="5"/>
        <v>0.43878240000000002</v>
      </c>
    </row>
    <row r="349" spans="1:11" x14ac:dyDescent="0.2">
      <c r="A349" s="48"/>
      <c r="B349" s="17" t="s">
        <v>1013</v>
      </c>
      <c r="C349" s="17" t="s">
        <v>1028</v>
      </c>
      <c r="D349" s="47" t="s">
        <v>20</v>
      </c>
      <c r="E349" s="47" t="s">
        <v>292</v>
      </c>
      <c r="F349" s="47" t="s">
        <v>23</v>
      </c>
      <c r="G349" s="13" t="s">
        <v>579</v>
      </c>
      <c r="H349" s="18">
        <v>2.0807824000000004</v>
      </c>
      <c r="I349" s="18">
        <v>0.191</v>
      </c>
      <c r="J349" s="18">
        <v>1.4510000000000001</v>
      </c>
      <c r="K349" s="18">
        <f t="shared" si="5"/>
        <v>0.43878240000000002</v>
      </c>
    </row>
    <row r="350" spans="1:11" x14ac:dyDescent="0.2">
      <c r="A350" s="48"/>
      <c r="B350" s="17" t="s">
        <v>1013</v>
      </c>
      <c r="C350" s="17" t="s">
        <v>1029</v>
      </c>
      <c r="D350" s="47" t="s">
        <v>20</v>
      </c>
      <c r="E350" s="47" t="s">
        <v>292</v>
      </c>
      <c r="F350" s="47" t="s">
        <v>23</v>
      </c>
      <c r="G350" s="13" t="s">
        <v>579</v>
      </c>
      <c r="H350" s="18">
        <v>2.0807824000000004</v>
      </c>
      <c r="I350" s="18">
        <v>0.191</v>
      </c>
      <c r="J350" s="18">
        <v>1.4510000000000001</v>
      </c>
      <c r="K350" s="18">
        <f t="shared" si="5"/>
        <v>0.43878240000000002</v>
      </c>
    </row>
    <row r="351" spans="1:11" x14ac:dyDescent="0.2">
      <c r="A351" s="48"/>
      <c r="B351" s="17" t="s">
        <v>1030</v>
      </c>
      <c r="C351" s="17" t="s">
        <v>1031</v>
      </c>
      <c r="D351" s="47" t="s">
        <v>66</v>
      </c>
      <c r="E351" s="47" t="s">
        <v>292</v>
      </c>
      <c r="F351" s="47" t="s">
        <v>23</v>
      </c>
      <c r="G351" s="13" t="s">
        <v>579</v>
      </c>
      <c r="H351" s="18">
        <v>9.1152656000000007</v>
      </c>
      <c r="I351" s="18">
        <v>0.39700000000000002</v>
      </c>
      <c r="J351" s="18">
        <v>6.694</v>
      </c>
      <c r="K351" s="18">
        <f t="shared" si="5"/>
        <v>2.0242656000000001</v>
      </c>
    </row>
    <row r="352" spans="1:11" x14ac:dyDescent="0.2">
      <c r="A352" s="48"/>
      <c r="B352" s="17" t="s">
        <v>1032</v>
      </c>
      <c r="C352" s="17" t="s">
        <v>1033</v>
      </c>
      <c r="D352" s="47" t="s">
        <v>20</v>
      </c>
      <c r="E352" s="47" t="s">
        <v>292</v>
      </c>
      <c r="F352" s="47" t="s">
        <v>23</v>
      </c>
      <c r="G352" s="13" t="s">
        <v>579</v>
      </c>
      <c r="H352" s="18">
        <v>2.2364448000000001</v>
      </c>
      <c r="I352" s="18">
        <v>0.15</v>
      </c>
      <c r="J352" s="18">
        <v>1.6020000000000001</v>
      </c>
      <c r="K352" s="18">
        <f t="shared" si="5"/>
        <v>0.48444480000000001</v>
      </c>
    </row>
    <row r="353" spans="1:11" x14ac:dyDescent="0.2">
      <c r="A353" s="48"/>
      <c r="B353" s="17" t="s">
        <v>1032</v>
      </c>
      <c r="C353" s="17" t="s">
        <v>1034</v>
      </c>
      <c r="D353" s="47" t="s">
        <v>20</v>
      </c>
      <c r="E353" s="47" t="s">
        <v>292</v>
      </c>
      <c r="F353" s="47" t="s">
        <v>23</v>
      </c>
      <c r="G353" s="13" t="s">
        <v>579</v>
      </c>
      <c r="H353" s="18">
        <v>2.2364448000000001</v>
      </c>
      <c r="I353" s="18">
        <v>0.15</v>
      </c>
      <c r="J353" s="18">
        <v>1.6020000000000001</v>
      </c>
      <c r="K353" s="18">
        <f t="shared" si="5"/>
        <v>0.48444480000000001</v>
      </c>
    </row>
    <row r="354" spans="1:11" x14ac:dyDescent="0.2">
      <c r="A354" s="48"/>
      <c r="B354" s="17" t="s">
        <v>1032</v>
      </c>
      <c r="C354" s="17" t="s">
        <v>1035</v>
      </c>
      <c r="D354" s="47" t="s">
        <v>20</v>
      </c>
      <c r="E354" s="47" t="s">
        <v>292</v>
      </c>
      <c r="F354" s="47" t="s">
        <v>23</v>
      </c>
      <c r="G354" s="13" t="s">
        <v>579</v>
      </c>
      <c r="H354" s="18">
        <v>2.2364448000000001</v>
      </c>
      <c r="I354" s="18">
        <v>0.15</v>
      </c>
      <c r="J354" s="18">
        <v>1.6020000000000001</v>
      </c>
      <c r="K354" s="18">
        <f t="shared" si="5"/>
        <v>0.48444480000000001</v>
      </c>
    </row>
    <row r="355" spans="1:11" x14ac:dyDescent="0.2">
      <c r="A355" s="48"/>
      <c r="B355" s="17" t="s">
        <v>1032</v>
      </c>
      <c r="C355" s="17" t="s">
        <v>1036</v>
      </c>
      <c r="D355" s="47" t="s">
        <v>20</v>
      </c>
      <c r="E355" s="47" t="s">
        <v>292</v>
      </c>
      <c r="F355" s="47" t="s">
        <v>23</v>
      </c>
      <c r="G355" s="13" t="s">
        <v>579</v>
      </c>
      <c r="H355" s="18">
        <v>2.2364448000000001</v>
      </c>
      <c r="I355" s="18">
        <v>0.15</v>
      </c>
      <c r="J355" s="18">
        <v>1.6020000000000001</v>
      </c>
      <c r="K355" s="18">
        <f t="shared" si="5"/>
        <v>0.48444480000000001</v>
      </c>
    </row>
    <row r="356" spans="1:11" x14ac:dyDescent="0.2">
      <c r="A356" s="48"/>
      <c r="B356" s="17" t="s">
        <v>1032</v>
      </c>
      <c r="C356" s="17" t="s">
        <v>1037</v>
      </c>
      <c r="D356" s="47" t="s">
        <v>20</v>
      </c>
      <c r="E356" s="47" t="s">
        <v>292</v>
      </c>
      <c r="F356" s="47" t="s">
        <v>23</v>
      </c>
      <c r="G356" s="13" t="s">
        <v>579</v>
      </c>
      <c r="H356" s="18">
        <v>2.2364448000000001</v>
      </c>
      <c r="I356" s="18">
        <v>0.15</v>
      </c>
      <c r="J356" s="18">
        <v>1.6020000000000001</v>
      </c>
      <c r="K356" s="18">
        <f t="shared" si="5"/>
        <v>0.48444480000000001</v>
      </c>
    </row>
    <row r="357" spans="1:11" x14ac:dyDescent="0.2">
      <c r="A357" s="48"/>
      <c r="B357" s="17" t="s">
        <v>1032</v>
      </c>
      <c r="C357" s="17" t="s">
        <v>1038</v>
      </c>
      <c r="D357" s="47" t="s">
        <v>20</v>
      </c>
      <c r="E357" s="47" t="s">
        <v>292</v>
      </c>
      <c r="F357" s="47" t="s">
        <v>23</v>
      </c>
      <c r="G357" s="13" t="s">
        <v>579</v>
      </c>
      <c r="H357" s="18">
        <v>2.2364448000000001</v>
      </c>
      <c r="I357" s="18">
        <v>0.15</v>
      </c>
      <c r="J357" s="18">
        <v>1.6020000000000001</v>
      </c>
      <c r="K357" s="18">
        <f t="shared" si="5"/>
        <v>0.48444480000000001</v>
      </c>
    </row>
    <row r="358" spans="1:11" x14ac:dyDescent="0.2">
      <c r="A358" s="48"/>
      <c r="B358" s="17" t="s">
        <v>1032</v>
      </c>
      <c r="C358" s="17" t="s">
        <v>1039</v>
      </c>
      <c r="D358" s="47" t="s">
        <v>20</v>
      </c>
      <c r="E358" s="47" t="s">
        <v>292</v>
      </c>
      <c r="F358" s="47" t="s">
        <v>23</v>
      </c>
      <c r="G358" s="13" t="s">
        <v>579</v>
      </c>
      <c r="H358" s="18">
        <v>2.2364448000000001</v>
      </c>
      <c r="I358" s="18">
        <v>0.15</v>
      </c>
      <c r="J358" s="18">
        <v>1.6020000000000001</v>
      </c>
      <c r="K358" s="18">
        <f t="shared" si="5"/>
        <v>0.48444480000000001</v>
      </c>
    </row>
    <row r="359" spans="1:11" x14ac:dyDescent="0.2">
      <c r="A359" s="48"/>
      <c r="B359" s="17" t="s">
        <v>1032</v>
      </c>
      <c r="C359" s="17" t="s">
        <v>1040</v>
      </c>
      <c r="D359" s="47" t="s">
        <v>20</v>
      </c>
      <c r="E359" s="47" t="s">
        <v>292</v>
      </c>
      <c r="F359" s="47" t="s">
        <v>23</v>
      </c>
      <c r="G359" s="13" t="s">
        <v>579</v>
      </c>
      <c r="H359" s="18">
        <v>2.2364448000000001</v>
      </c>
      <c r="I359" s="18">
        <v>0.15</v>
      </c>
      <c r="J359" s="18">
        <v>1.6020000000000001</v>
      </c>
      <c r="K359" s="18">
        <f t="shared" si="5"/>
        <v>0.48444480000000001</v>
      </c>
    </row>
    <row r="360" spans="1:11" x14ac:dyDescent="0.2">
      <c r="A360" s="48"/>
      <c r="B360" s="17" t="s">
        <v>1032</v>
      </c>
      <c r="C360" s="17" t="s">
        <v>1041</v>
      </c>
      <c r="D360" s="47" t="s">
        <v>20</v>
      </c>
      <c r="E360" s="47" t="s">
        <v>292</v>
      </c>
      <c r="F360" s="47" t="s">
        <v>23</v>
      </c>
      <c r="G360" s="13" t="s">
        <v>579</v>
      </c>
      <c r="H360" s="18">
        <v>2.2364448000000001</v>
      </c>
      <c r="I360" s="18">
        <v>0.15</v>
      </c>
      <c r="J360" s="18">
        <v>1.6020000000000001</v>
      </c>
      <c r="K360" s="18">
        <f t="shared" si="5"/>
        <v>0.48444480000000001</v>
      </c>
    </row>
    <row r="361" spans="1:11" x14ac:dyDescent="0.2">
      <c r="A361" s="48"/>
      <c r="B361" s="17" t="s">
        <v>1032</v>
      </c>
      <c r="C361" s="17" t="s">
        <v>1042</v>
      </c>
      <c r="D361" s="47" t="s">
        <v>20</v>
      </c>
      <c r="E361" s="47" t="s">
        <v>292</v>
      </c>
      <c r="F361" s="47" t="s">
        <v>23</v>
      </c>
      <c r="G361" s="13" t="s">
        <v>579</v>
      </c>
      <c r="H361" s="18">
        <v>2.2364448000000001</v>
      </c>
      <c r="I361" s="18">
        <v>0.15</v>
      </c>
      <c r="J361" s="18">
        <v>1.6020000000000001</v>
      </c>
      <c r="K361" s="18">
        <f t="shared" si="5"/>
        <v>0.48444480000000001</v>
      </c>
    </row>
    <row r="362" spans="1:11" x14ac:dyDescent="0.2">
      <c r="A362" s="48"/>
      <c r="B362" s="17" t="s">
        <v>1043</v>
      </c>
      <c r="C362" s="17" t="s">
        <v>1044</v>
      </c>
      <c r="D362" s="47" t="s">
        <v>35</v>
      </c>
      <c r="E362" s="47" t="s">
        <v>292</v>
      </c>
      <c r="F362" s="47" t="s">
        <v>23</v>
      </c>
      <c r="G362" s="13" t="s">
        <v>579</v>
      </c>
      <c r="H362" s="18">
        <v>2.8414704</v>
      </c>
      <c r="I362" s="18">
        <v>0.307</v>
      </c>
      <c r="J362" s="18">
        <v>1.946</v>
      </c>
      <c r="K362" s="18">
        <f t="shared" si="5"/>
        <v>0.58847039999999995</v>
      </c>
    </row>
    <row r="363" spans="1:11" x14ac:dyDescent="0.2">
      <c r="A363" s="48"/>
      <c r="B363" s="17" t="s">
        <v>1043</v>
      </c>
      <c r="C363" s="17" t="s">
        <v>1045</v>
      </c>
      <c r="D363" s="47" t="s">
        <v>35</v>
      </c>
      <c r="E363" s="47" t="s">
        <v>292</v>
      </c>
      <c r="F363" s="47" t="s">
        <v>23</v>
      </c>
      <c r="G363" s="13" t="s">
        <v>579</v>
      </c>
      <c r="H363" s="18">
        <v>2.8414704</v>
      </c>
      <c r="I363" s="18">
        <v>0.307</v>
      </c>
      <c r="J363" s="18">
        <v>1.946</v>
      </c>
      <c r="K363" s="18">
        <f t="shared" si="5"/>
        <v>0.58847039999999995</v>
      </c>
    </row>
    <row r="364" spans="1:11" x14ac:dyDescent="0.2">
      <c r="A364" s="48"/>
      <c r="B364" s="17" t="s">
        <v>1043</v>
      </c>
      <c r="C364" s="17" t="s">
        <v>1046</v>
      </c>
      <c r="D364" s="47" t="s">
        <v>35</v>
      </c>
      <c r="E364" s="47" t="s">
        <v>292</v>
      </c>
      <c r="F364" s="47" t="s">
        <v>23</v>
      </c>
      <c r="G364" s="13" t="s">
        <v>579</v>
      </c>
      <c r="H364" s="18">
        <v>2.8414704</v>
      </c>
      <c r="I364" s="18">
        <v>0.307</v>
      </c>
      <c r="J364" s="18">
        <v>1.946</v>
      </c>
      <c r="K364" s="18">
        <f t="shared" si="5"/>
        <v>0.58847039999999995</v>
      </c>
    </row>
    <row r="365" spans="1:11" x14ac:dyDescent="0.2">
      <c r="A365" s="48"/>
      <c r="B365" s="17" t="s">
        <v>1043</v>
      </c>
      <c r="C365" s="17" t="s">
        <v>1047</v>
      </c>
      <c r="D365" s="47" t="s">
        <v>35</v>
      </c>
      <c r="E365" s="47" t="s">
        <v>292</v>
      </c>
      <c r="F365" s="47" t="s">
        <v>23</v>
      </c>
      <c r="G365" s="13" t="s">
        <v>579</v>
      </c>
      <c r="H365" s="18">
        <v>2.8414704</v>
      </c>
      <c r="I365" s="18">
        <v>0.307</v>
      </c>
      <c r="J365" s="18">
        <v>1.946</v>
      </c>
      <c r="K365" s="18">
        <f t="shared" si="5"/>
        <v>0.58847039999999995</v>
      </c>
    </row>
    <row r="366" spans="1:11" x14ac:dyDescent="0.2">
      <c r="A366" s="48"/>
      <c r="B366" s="17" t="s">
        <v>1043</v>
      </c>
      <c r="C366" s="17" t="s">
        <v>1048</v>
      </c>
      <c r="D366" s="47" t="s">
        <v>35</v>
      </c>
      <c r="E366" s="47" t="s">
        <v>292</v>
      </c>
      <c r="F366" s="47" t="s">
        <v>23</v>
      </c>
      <c r="G366" s="13" t="s">
        <v>579</v>
      </c>
      <c r="H366" s="18">
        <v>2.8414704</v>
      </c>
      <c r="I366" s="18">
        <v>0.307</v>
      </c>
      <c r="J366" s="18">
        <v>1.946</v>
      </c>
      <c r="K366" s="18">
        <f t="shared" ref="K366:K427" si="6">J366*0.3024</f>
        <v>0.58847039999999995</v>
      </c>
    </row>
    <row r="367" spans="1:11" x14ac:dyDescent="0.2">
      <c r="A367" s="48"/>
      <c r="B367" s="17" t="s">
        <v>1043</v>
      </c>
      <c r="C367" s="17" t="s">
        <v>1049</v>
      </c>
      <c r="D367" s="47" t="s">
        <v>35</v>
      </c>
      <c r="E367" s="47" t="s">
        <v>292</v>
      </c>
      <c r="F367" s="47" t="s">
        <v>23</v>
      </c>
      <c r="G367" s="13" t="s">
        <v>579</v>
      </c>
      <c r="H367" s="18">
        <v>2.8414704</v>
      </c>
      <c r="I367" s="18">
        <v>0.307</v>
      </c>
      <c r="J367" s="18">
        <v>1.946</v>
      </c>
      <c r="K367" s="18">
        <f t="shared" si="6"/>
        <v>0.58847039999999995</v>
      </c>
    </row>
    <row r="368" spans="1:11" x14ac:dyDescent="0.2">
      <c r="A368" s="48"/>
      <c r="B368" s="17" t="s">
        <v>1043</v>
      </c>
      <c r="C368" s="17" t="s">
        <v>1050</v>
      </c>
      <c r="D368" s="47" t="s">
        <v>35</v>
      </c>
      <c r="E368" s="47" t="s">
        <v>292</v>
      </c>
      <c r="F368" s="47" t="s">
        <v>23</v>
      </c>
      <c r="G368" s="13" t="s">
        <v>579</v>
      </c>
      <c r="H368" s="18">
        <v>2.8414704</v>
      </c>
      <c r="I368" s="18">
        <v>0.307</v>
      </c>
      <c r="J368" s="18">
        <v>1.946</v>
      </c>
      <c r="K368" s="18">
        <f t="shared" si="6"/>
        <v>0.58847039999999995</v>
      </c>
    </row>
    <row r="369" spans="1:11" x14ac:dyDescent="0.2">
      <c r="A369" s="48"/>
      <c r="B369" s="17" t="s">
        <v>1051</v>
      </c>
      <c r="C369" s="17" t="s">
        <v>633</v>
      </c>
      <c r="D369" s="47" t="s">
        <v>19</v>
      </c>
      <c r="E369" s="47" t="s">
        <v>292</v>
      </c>
      <c r="F369" s="47" t="s">
        <v>23</v>
      </c>
      <c r="G369" s="13" t="s">
        <v>579</v>
      </c>
      <c r="H369" s="18">
        <v>78.320319999999995</v>
      </c>
      <c r="I369" s="18">
        <v>7.6</v>
      </c>
      <c r="J369" s="18">
        <v>54.3</v>
      </c>
      <c r="K369" s="18">
        <f t="shared" si="6"/>
        <v>16.42032</v>
      </c>
    </row>
    <row r="370" spans="1:11" x14ac:dyDescent="0.2">
      <c r="A370" s="48"/>
      <c r="B370" s="20" t="s">
        <v>1052</v>
      </c>
      <c r="C370" s="17" t="s">
        <v>1053</v>
      </c>
      <c r="D370" s="47" t="s">
        <v>19</v>
      </c>
      <c r="E370" s="47" t="s">
        <v>292</v>
      </c>
      <c r="F370" s="47" t="s">
        <v>23</v>
      </c>
      <c r="G370" s="13" t="s">
        <v>579</v>
      </c>
      <c r="H370" s="18">
        <v>13.531078000000001</v>
      </c>
      <c r="I370" s="18">
        <v>0.22055000000000002</v>
      </c>
      <c r="J370" s="18">
        <v>10.220000000000001</v>
      </c>
      <c r="K370" s="18">
        <f t="shared" si="6"/>
        <v>3.0905280000000004</v>
      </c>
    </row>
    <row r="371" spans="1:11" x14ac:dyDescent="0.2">
      <c r="A371" s="48"/>
      <c r="B371" s="20" t="s">
        <v>1052</v>
      </c>
      <c r="C371" s="17" t="s">
        <v>1054</v>
      </c>
      <c r="D371" s="47" t="s">
        <v>19</v>
      </c>
      <c r="E371" s="47" t="s">
        <v>292</v>
      </c>
      <c r="F371" s="47" t="s">
        <v>23</v>
      </c>
      <c r="G371" s="13" t="s">
        <v>579</v>
      </c>
      <c r="H371" s="18">
        <v>13.531078000000001</v>
      </c>
      <c r="I371" s="18">
        <v>0.22055000000000002</v>
      </c>
      <c r="J371" s="18">
        <v>10.220000000000001</v>
      </c>
      <c r="K371" s="18">
        <f t="shared" si="6"/>
        <v>3.0905280000000004</v>
      </c>
    </row>
    <row r="372" spans="1:11" ht="25.5" x14ac:dyDescent="0.2">
      <c r="A372" s="48"/>
      <c r="B372" s="20" t="s">
        <v>1052</v>
      </c>
      <c r="C372" s="17" t="s">
        <v>1055</v>
      </c>
      <c r="D372" s="47" t="s">
        <v>35</v>
      </c>
      <c r="E372" s="47" t="s">
        <v>292</v>
      </c>
      <c r="F372" s="47" t="s">
        <v>23</v>
      </c>
      <c r="G372" s="13" t="s">
        <v>579</v>
      </c>
      <c r="H372" s="18">
        <v>18.612080800000001</v>
      </c>
      <c r="I372" s="18">
        <v>1.62618</v>
      </c>
      <c r="J372" s="18">
        <v>13.042</v>
      </c>
      <c r="K372" s="18">
        <f t="shared" si="6"/>
        <v>3.9439007999999998</v>
      </c>
    </row>
    <row r="373" spans="1:11" x14ac:dyDescent="0.2">
      <c r="A373" s="48"/>
      <c r="B373" s="20" t="s">
        <v>1052</v>
      </c>
      <c r="C373" s="17" t="s">
        <v>1497</v>
      </c>
      <c r="D373" s="47" t="s">
        <v>35</v>
      </c>
      <c r="E373" s="47" t="s">
        <v>292</v>
      </c>
      <c r="F373" s="47" t="s">
        <v>23</v>
      </c>
      <c r="G373" s="13" t="s">
        <v>579</v>
      </c>
      <c r="H373" s="18">
        <v>15.355482</v>
      </c>
      <c r="I373" s="18">
        <v>1.4458499999999999</v>
      </c>
      <c r="J373" s="18">
        <v>10.68</v>
      </c>
      <c r="K373" s="18">
        <f t="shared" si="6"/>
        <v>3.2296320000000001</v>
      </c>
    </row>
    <row r="374" spans="1:11" x14ac:dyDescent="0.2">
      <c r="A374" s="48"/>
      <c r="B374" s="20" t="s">
        <v>1052</v>
      </c>
      <c r="C374" s="17" t="s">
        <v>1056</v>
      </c>
      <c r="D374" s="47" t="s">
        <v>35</v>
      </c>
      <c r="E374" s="47" t="s">
        <v>292</v>
      </c>
      <c r="F374" s="47" t="s">
        <v>23</v>
      </c>
      <c r="G374" s="13" t="s">
        <v>579</v>
      </c>
      <c r="H374" s="18">
        <v>5.3547811999999997</v>
      </c>
      <c r="I374" s="18">
        <v>0.84457000000000004</v>
      </c>
      <c r="J374" s="18">
        <v>3.4630000000000001</v>
      </c>
      <c r="K374" s="18">
        <f t="shared" si="6"/>
        <v>1.0472112</v>
      </c>
    </row>
    <row r="375" spans="1:11" x14ac:dyDescent="0.2">
      <c r="A375" s="48"/>
      <c r="B375" s="20" t="s">
        <v>1052</v>
      </c>
      <c r="C375" s="17" t="s">
        <v>1057</v>
      </c>
      <c r="D375" s="47" t="s">
        <v>35</v>
      </c>
      <c r="E375" s="47" t="s">
        <v>292</v>
      </c>
      <c r="F375" s="47" t="s">
        <v>23</v>
      </c>
      <c r="G375" s="13" t="s">
        <v>579</v>
      </c>
      <c r="H375" s="18">
        <v>5.3547811999999997</v>
      </c>
      <c r="I375" s="18">
        <v>0.84457000000000004</v>
      </c>
      <c r="J375" s="18">
        <v>3.4630000000000001</v>
      </c>
      <c r="K375" s="18">
        <f t="shared" si="6"/>
        <v>1.0472112</v>
      </c>
    </row>
    <row r="376" spans="1:11" x14ac:dyDescent="0.2">
      <c r="A376" s="48"/>
      <c r="B376" s="20" t="s">
        <v>1052</v>
      </c>
      <c r="C376" s="17" t="s">
        <v>1058</v>
      </c>
      <c r="D376" s="47" t="s">
        <v>35</v>
      </c>
      <c r="E376" s="47" t="s">
        <v>292</v>
      </c>
      <c r="F376" s="47" t="s">
        <v>23</v>
      </c>
      <c r="G376" s="13" t="s">
        <v>579</v>
      </c>
      <c r="H376" s="18">
        <v>3.6279295999999999</v>
      </c>
      <c r="I376" s="18">
        <v>0.75744</v>
      </c>
      <c r="J376" s="18">
        <v>2.2040000000000002</v>
      </c>
      <c r="K376" s="18">
        <f t="shared" si="6"/>
        <v>0.66648960000000002</v>
      </c>
    </row>
    <row r="377" spans="1:11" x14ac:dyDescent="0.2">
      <c r="A377" s="48"/>
      <c r="B377" s="20" t="s">
        <v>1052</v>
      </c>
      <c r="C377" s="17" t="s">
        <v>1059</v>
      </c>
      <c r="D377" s="47" t="s">
        <v>35</v>
      </c>
      <c r="E377" s="47" t="s">
        <v>292</v>
      </c>
      <c r="F377" s="47" t="s">
        <v>23</v>
      </c>
      <c r="G377" s="13" t="s">
        <v>579</v>
      </c>
      <c r="H377" s="18">
        <v>3.6179396000000006</v>
      </c>
      <c r="I377" s="18">
        <v>0.74745000000000006</v>
      </c>
      <c r="J377" s="18">
        <v>2.2040000000000002</v>
      </c>
      <c r="K377" s="18">
        <f t="shared" si="6"/>
        <v>0.66648960000000002</v>
      </c>
    </row>
    <row r="378" spans="1:11" x14ac:dyDescent="0.2">
      <c r="A378" s="48"/>
      <c r="B378" s="20" t="s">
        <v>1052</v>
      </c>
      <c r="C378" s="17" t="s">
        <v>1060</v>
      </c>
      <c r="D378" s="47" t="s">
        <v>35</v>
      </c>
      <c r="E378" s="47" t="s">
        <v>292</v>
      </c>
      <c r="F378" s="47" t="s">
        <v>23</v>
      </c>
      <c r="G378" s="13" t="s">
        <v>579</v>
      </c>
      <c r="H378" s="18">
        <v>3.6179396000000006</v>
      </c>
      <c r="I378" s="18">
        <v>0.74745000000000006</v>
      </c>
      <c r="J378" s="18">
        <v>2.2040000000000002</v>
      </c>
      <c r="K378" s="18">
        <f t="shared" si="6"/>
        <v>0.66648960000000002</v>
      </c>
    </row>
    <row r="379" spans="1:11" ht="25.5" x14ac:dyDescent="0.2">
      <c r="A379" s="48"/>
      <c r="B379" s="20" t="s">
        <v>1052</v>
      </c>
      <c r="C379" s="17" t="s">
        <v>1061</v>
      </c>
      <c r="D379" s="47" t="s">
        <v>35</v>
      </c>
      <c r="E379" s="47" t="s">
        <v>292</v>
      </c>
      <c r="F379" s="47" t="s">
        <v>23</v>
      </c>
      <c r="G379" s="13" t="s">
        <v>579</v>
      </c>
      <c r="H379" s="18">
        <v>3.6179296000000001</v>
      </c>
      <c r="I379" s="18">
        <v>0.7474400000000001</v>
      </c>
      <c r="J379" s="18">
        <v>2.2040000000000002</v>
      </c>
      <c r="K379" s="18">
        <f t="shared" si="6"/>
        <v>0.66648960000000002</v>
      </c>
    </row>
    <row r="380" spans="1:11" x14ac:dyDescent="0.2">
      <c r="A380" s="48"/>
      <c r="B380" s="20" t="s">
        <v>1052</v>
      </c>
      <c r="C380" s="17" t="s">
        <v>1062</v>
      </c>
      <c r="D380" s="47" t="s">
        <v>35</v>
      </c>
      <c r="E380" s="47" t="s">
        <v>292</v>
      </c>
      <c r="F380" s="47" t="s">
        <v>23</v>
      </c>
      <c r="G380" s="13" t="s">
        <v>579</v>
      </c>
      <c r="H380" s="18">
        <v>3.5948896000000001</v>
      </c>
      <c r="I380" s="18">
        <v>0.72439999999999993</v>
      </c>
      <c r="J380" s="18">
        <v>2.2040000000000002</v>
      </c>
      <c r="K380" s="18">
        <f t="shared" si="6"/>
        <v>0.66648960000000002</v>
      </c>
    </row>
    <row r="381" spans="1:11" x14ac:dyDescent="0.2">
      <c r="A381" s="48"/>
      <c r="B381" s="20" t="s">
        <v>1052</v>
      </c>
      <c r="C381" s="17" t="s">
        <v>1063</v>
      </c>
      <c r="D381" s="47" t="s">
        <v>35</v>
      </c>
      <c r="E381" s="47" t="s">
        <v>292</v>
      </c>
      <c r="F381" s="47" t="s">
        <v>23</v>
      </c>
      <c r="G381" s="13" t="s">
        <v>579</v>
      </c>
      <c r="H381" s="18">
        <v>3.5948796000000005</v>
      </c>
      <c r="I381" s="18">
        <v>0.72438999999999998</v>
      </c>
      <c r="J381" s="18">
        <v>2.2040000000000002</v>
      </c>
      <c r="K381" s="18">
        <f t="shared" si="6"/>
        <v>0.66648960000000002</v>
      </c>
    </row>
    <row r="382" spans="1:11" x14ac:dyDescent="0.2">
      <c r="A382" s="48"/>
      <c r="B382" s="20" t="s">
        <v>1052</v>
      </c>
      <c r="C382" s="17" t="s">
        <v>1064</v>
      </c>
      <c r="D382" s="47" t="s">
        <v>35</v>
      </c>
      <c r="E382" s="47" t="s">
        <v>292</v>
      </c>
      <c r="F382" s="47" t="s">
        <v>23</v>
      </c>
      <c r="G382" s="13" t="s">
        <v>579</v>
      </c>
      <c r="H382" s="18">
        <v>3.5948896000000001</v>
      </c>
      <c r="I382" s="18">
        <v>0.72439999999999993</v>
      </c>
      <c r="J382" s="18">
        <v>2.2040000000000002</v>
      </c>
      <c r="K382" s="18">
        <f t="shared" si="6"/>
        <v>0.66648960000000002</v>
      </c>
    </row>
    <row r="383" spans="1:11" x14ac:dyDescent="0.2">
      <c r="A383" s="48"/>
      <c r="B383" s="20" t="s">
        <v>1052</v>
      </c>
      <c r="C383" s="17" t="s">
        <v>1065</v>
      </c>
      <c r="D383" s="47" t="s">
        <v>35</v>
      </c>
      <c r="E383" s="47" t="s">
        <v>292</v>
      </c>
      <c r="F383" s="47" t="s">
        <v>23</v>
      </c>
      <c r="G383" s="13" t="s">
        <v>579</v>
      </c>
      <c r="H383" s="18">
        <v>3.5948696</v>
      </c>
      <c r="I383" s="18">
        <v>0.72438000000000002</v>
      </c>
      <c r="J383" s="18">
        <v>2.2040000000000002</v>
      </c>
      <c r="K383" s="18">
        <f t="shared" si="6"/>
        <v>0.66648960000000002</v>
      </c>
    </row>
    <row r="384" spans="1:11" x14ac:dyDescent="0.2">
      <c r="A384" s="48"/>
      <c r="B384" s="20" t="s">
        <v>1052</v>
      </c>
      <c r="C384" s="17" t="s">
        <v>1066</v>
      </c>
      <c r="D384" s="47" t="s">
        <v>35</v>
      </c>
      <c r="E384" s="47" t="s">
        <v>292</v>
      </c>
      <c r="F384" s="47" t="s">
        <v>23</v>
      </c>
      <c r="G384" s="13" t="s">
        <v>579</v>
      </c>
      <c r="H384" s="18">
        <v>3.5948796000000005</v>
      </c>
      <c r="I384" s="18">
        <v>0.72438999999999998</v>
      </c>
      <c r="J384" s="18">
        <v>2.2040000000000002</v>
      </c>
      <c r="K384" s="18">
        <f t="shared" si="6"/>
        <v>0.66648960000000002</v>
      </c>
    </row>
    <row r="385" spans="1:11" x14ac:dyDescent="0.2">
      <c r="A385" s="48"/>
      <c r="B385" s="20" t="s">
        <v>1052</v>
      </c>
      <c r="C385" s="17" t="s">
        <v>1067</v>
      </c>
      <c r="D385" s="47" t="s">
        <v>35</v>
      </c>
      <c r="E385" s="47" t="s">
        <v>292</v>
      </c>
      <c r="F385" s="47" t="s">
        <v>23</v>
      </c>
      <c r="G385" s="13" t="s">
        <v>579</v>
      </c>
      <c r="H385" s="18">
        <v>3.5948796000000005</v>
      </c>
      <c r="I385" s="18">
        <v>0.72438999999999998</v>
      </c>
      <c r="J385" s="18">
        <v>2.2040000000000002</v>
      </c>
      <c r="K385" s="18">
        <f t="shared" si="6"/>
        <v>0.66648960000000002</v>
      </c>
    </row>
    <row r="386" spans="1:11" ht="25.5" x14ac:dyDescent="0.2">
      <c r="A386" s="48"/>
      <c r="B386" s="20" t="s">
        <v>1052</v>
      </c>
      <c r="C386" s="17" t="s">
        <v>1068</v>
      </c>
      <c r="D386" s="47" t="s">
        <v>35</v>
      </c>
      <c r="E386" s="47" t="s">
        <v>292</v>
      </c>
      <c r="F386" s="47" t="s">
        <v>23</v>
      </c>
      <c r="G386" s="13" t="s">
        <v>579</v>
      </c>
      <c r="H386" s="18">
        <v>3.5948896000000001</v>
      </c>
      <c r="I386" s="18">
        <v>0.72439999999999993</v>
      </c>
      <c r="J386" s="18">
        <v>2.2040000000000002</v>
      </c>
      <c r="K386" s="18">
        <f t="shared" si="6"/>
        <v>0.66648960000000002</v>
      </c>
    </row>
    <row r="387" spans="1:11" ht="12.75" customHeight="1" x14ac:dyDescent="0.2">
      <c r="A387" s="48"/>
      <c r="B387" s="20" t="s">
        <v>1052</v>
      </c>
      <c r="C387" s="17" t="s">
        <v>1069</v>
      </c>
      <c r="D387" s="47" t="s">
        <v>35</v>
      </c>
      <c r="E387" s="47" t="s">
        <v>292</v>
      </c>
      <c r="F387" s="47" t="s">
        <v>23</v>
      </c>
      <c r="G387" s="13" t="s">
        <v>579</v>
      </c>
      <c r="H387" s="18">
        <v>3.5948696</v>
      </c>
      <c r="I387" s="18">
        <v>0.72438000000000002</v>
      </c>
      <c r="J387" s="18">
        <v>2.2040000000000002</v>
      </c>
      <c r="K387" s="18">
        <f t="shared" si="6"/>
        <v>0.66648960000000002</v>
      </c>
    </row>
    <row r="388" spans="1:11" ht="12.75" customHeight="1" x14ac:dyDescent="0.2">
      <c r="A388" s="48"/>
      <c r="B388" s="20" t="s">
        <v>1052</v>
      </c>
      <c r="C388" s="17" t="s">
        <v>1070</v>
      </c>
      <c r="D388" s="47" t="s">
        <v>35</v>
      </c>
      <c r="E388" s="47" t="s">
        <v>292</v>
      </c>
      <c r="F388" s="47" t="s">
        <v>23</v>
      </c>
      <c r="G388" s="13" t="s">
        <v>579</v>
      </c>
      <c r="H388" s="18">
        <v>3.5948696</v>
      </c>
      <c r="I388" s="18">
        <v>0.72438000000000002</v>
      </c>
      <c r="J388" s="18">
        <v>2.2040000000000002</v>
      </c>
      <c r="K388" s="18">
        <f t="shared" si="6"/>
        <v>0.66648960000000002</v>
      </c>
    </row>
    <row r="389" spans="1:11" ht="25.5" x14ac:dyDescent="0.2">
      <c r="A389" s="48"/>
      <c r="B389" s="20" t="s">
        <v>1052</v>
      </c>
      <c r="C389" s="17" t="s">
        <v>1071</v>
      </c>
      <c r="D389" s="47" t="s">
        <v>35</v>
      </c>
      <c r="E389" s="47" t="s">
        <v>292</v>
      </c>
      <c r="F389" s="47" t="s">
        <v>23</v>
      </c>
      <c r="G389" s="13" t="s">
        <v>579</v>
      </c>
      <c r="H389" s="18">
        <v>3.5948796000000005</v>
      </c>
      <c r="I389" s="18">
        <v>0.72438999999999998</v>
      </c>
      <c r="J389" s="18">
        <v>2.2040000000000002</v>
      </c>
      <c r="K389" s="18">
        <f t="shared" si="6"/>
        <v>0.66648960000000002</v>
      </c>
    </row>
    <row r="390" spans="1:11" x14ac:dyDescent="0.2">
      <c r="A390" s="48"/>
      <c r="B390" s="20" t="s">
        <v>1052</v>
      </c>
      <c r="C390" s="17" t="s">
        <v>1072</v>
      </c>
      <c r="D390" s="47" t="s">
        <v>35</v>
      </c>
      <c r="E390" s="47" t="s">
        <v>292</v>
      </c>
      <c r="F390" s="47" t="s">
        <v>23</v>
      </c>
      <c r="G390" s="13" t="s">
        <v>579</v>
      </c>
      <c r="H390" s="18">
        <v>3.5948796000000005</v>
      </c>
      <c r="I390" s="18">
        <v>0.72438999999999998</v>
      </c>
      <c r="J390" s="18">
        <v>2.2040000000000002</v>
      </c>
      <c r="K390" s="18">
        <f t="shared" si="6"/>
        <v>0.66648960000000002</v>
      </c>
    </row>
    <row r="391" spans="1:11" x14ac:dyDescent="0.2">
      <c r="A391" s="48"/>
      <c r="B391" s="20" t="s">
        <v>1052</v>
      </c>
      <c r="C391" s="17" t="s">
        <v>1073</v>
      </c>
      <c r="D391" s="47" t="s">
        <v>35</v>
      </c>
      <c r="E391" s="47" t="s">
        <v>292</v>
      </c>
      <c r="F391" s="47" t="s">
        <v>23</v>
      </c>
      <c r="G391" s="13" t="s">
        <v>579</v>
      </c>
      <c r="H391" s="18">
        <v>3.5948796000000005</v>
      </c>
      <c r="I391" s="18">
        <v>0.72438999999999998</v>
      </c>
      <c r="J391" s="18">
        <v>2.2040000000000002</v>
      </c>
      <c r="K391" s="18">
        <f t="shared" si="6"/>
        <v>0.66648960000000002</v>
      </c>
    </row>
    <row r="392" spans="1:11" x14ac:dyDescent="0.2">
      <c r="A392" s="48"/>
      <c r="B392" s="20" t="s">
        <v>1052</v>
      </c>
      <c r="C392" s="17" t="s">
        <v>1074</v>
      </c>
      <c r="D392" s="47" t="s">
        <v>35</v>
      </c>
      <c r="E392" s="47" t="s">
        <v>292</v>
      </c>
      <c r="F392" s="47" t="s">
        <v>23</v>
      </c>
      <c r="G392" s="13" t="s">
        <v>579</v>
      </c>
      <c r="H392" s="18">
        <v>3.5948796000000005</v>
      </c>
      <c r="I392" s="18">
        <v>0.72438999999999998</v>
      </c>
      <c r="J392" s="18">
        <v>2.2040000000000002</v>
      </c>
      <c r="K392" s="18">
        <f t="shared" si="6"/>
        <v>0.66648960000000002</v>
      </c>
    </row>
    <row r="393" spans="1:11" x14ac:dyDescent="0.2">
      <c r="A393" s="48"/>
      <c r="B393" s="20" t="s">
        <v>1052</v>
      </c>
      <c r="C393" s="17" t="s">
        <v>1075</v>
      </c>
      <c r="D393" s="47" t="s">
        <v>35</v>
      </c>
      <c r="E393" s="47" t="s">
        <v>292</v>
      </c>
      <c r="F393" s="47" t="s">
        <v>23</v>
      </c>
      <c r="G393" s="13" t="s">
        <v>579</v>
      </c>
      <c r="H393" s="18">
        <v>3.5948796000000005</v>
      </c>
      <c r="I393" s="18">
        <v>0.72438999999999998</v>
      </c>
      <c r="J393" s="18">
        <v>2.2040000000000002</v>
      </c>
      <c r="K393" s="18">
        <f t="shared" si="6"/>
        <v>0.66648960000000002</v>
      </c>
    </row>
    <row r="394" spans="1:11" x14ac:dyDescent="0.2">
      <c r="A394" s="48"/>
      <c r="B394" s="20" t="s">
        <v>1052</v>
      </c>
      <c r="C394" s="17" t="s">
        <v>1076</v>
      </c>
      <c r="D394" s="47" t="s">
        <v>35</v>
      </c>
      <c r="E394" s="47" t="s">
        <v>292</v>
      </c>
      <c r="F394" s="47" t="s">
        <v>23</v>
      </c>
      <c r="G394" s="13" t="s">
        <v>579</v>
      </c>
      <c r="H394" s="18">
        <v>3.5948796000000005</v>
      </c>
      <c r="I394" s="18">
        <v>0.72438999999999998</v>
      </c>
      <c r="J394" s="18">
        <v>2.2040000000000002</v>
      </c>
      <c r="K394" s="18">
        <f t="shared" si="6"/>
        <v>0.66648960000000002</v>
      </c>
    </row>
    <row r="395" spans="1:11" x14ac:dyDescent="0.2">
      <c r="A395" s="48"/>
      <c r="B395" s="20" t="s">
        <v>1052</v>
      </c>
      <c r="C395" s="17" t="s">
        <v>1077</v>
      </c>
      <c r="D395" s="47" t="s">
        <v>35</v>
      </c>
      <c r="E395" s="47" t="s">
        <v>292</v>
      </c>
      <c r="F395" s="47" t="s">
        <v>23</v>
      </c>
      <c r="G395" s="13" t="s">
        <v>579</v>
      </c>
      <c r="H395" s="18">
        <v>3.5948796000000005</v>
      </c>
      <c r="I395" s="18">
        <v>0.72438999999999998</v>
      </c>
      <c r="J395" s="18">
        <v>2.2040000000000002</v>
      </c>
      <c r="K395" s="18">
        <f t="shared" si="6"/>
        <v>0.66648960000000002</v>
      </c>
    </row>
    <row r="396" spans="1:11" ht="25.5" x14ac:dyDescent="0.2">
      <c r="A396" s="48"/>
      <c r="B396" s="20" t="s">
        <v>1078</v>
      </c>
      <c r="C396" s="17" t="s">
        <v>1079</v>
      </c>
      <c r="D396" s="47" t="s">
        <v>35</v>
      </c>
      <c r="E396" s="47" t="s">
        <v>292</v>
      </c>
      <c r="F396" s="47" t="s">
        <v>23</v>
      </c>
      <c r="G396" s="13" t="s">
        <v>579</v>
      </c>
      <c r="H396" s="18">
        <v>22.388210800000003</v>
      </c>
      <c r="I396" s="18">
        <v>3.0254299999999996</v>
      </c>
      <c r="J396" s="18">
        <v>14.867000000000001</v>
      </c>
      <c r="K396" s="18">
        <f t="shared" si="6"/>
        <v>4.4957808000000004</v>
      </c>
    </row>
    <row r="397" spans="1:11" x14ac:dyDescent="0.2">
      <c r="A397" s="48"/>
      <c r="B397" s="17" t="s">
        <v>1080</v>
      </c>
      <c r="C397" s="17" t="s">
        <v>1081</v>
      </c>
      <c r="D397" s="47" t="s">
        <v>35</v>
      </c>
      <c r="E397" s="47" t="s">
        <v>292</v>
      </c>
      <c r="F397" s="47" t="s">
        <v>23</v>
      </c>
      <c r="G397" s="13" t="s">
        <v>579</v>
      </c>
      <c r="H397" s="18">
        <v>3.0270656000000002</v>
      </c>
      <c r="I397" s="18">
        <v>0.43007999999999996</v>
      </c>
      <c r="J397" s="18">
        <v>1.994</v>
      </c>
      <c r="K397" s="18">
        <f t="shared" si="6"/>
        <v>0.60298560000000001</v>
      </c>
    </row>
    <row r="398" spans="1:11" x14ac:dyDescent="0.2">
      <c r="A398" s="48"/>
      <c r="B398" s="17" t="s">
        <v>1080</v>
      </c>
      <c r="C398" s="17" t="s">
        <v>1082</v>
      </c>
      <c r="D398" s="47" t="s">
        <v>35</v>
      </c>
      <c r="E398" s="47" t="s">
        <v>292</v>
      </c>
      <c r="F398" s="47" t="s">
        <v>23</v>
      </c>
      <c r="G398" s="13" t="s">
        <v>579</v>
      </c>
      <c r="H398" s="18">
        <v>3.0270656000000002</v>
      </c>
      <c r="I398" s="18">
        <v>0.43007999999999996</v>
      </c>
      <c r="J398" s="18">
        <v>1.994</v>
      </c>
      <c r="K398" s="18">
        <f t="shared" si="6"/>
        <v>0.60298560000000001</v>
      </c>
    </row>
    <row r="399" spans="1:11" x14ac:dyDescent="0.2">
      <c r="A399" s="48"/>
      <c r="B399" s="17" t="s">
        <v>1080</v>
      </c>
      <c r="C399" s="17" t="s">
        <v>1083</v>
      </c>
      <c r="D399" s="47" t="s">
        <v>35</v>
      </c>
      <c r="E399" s="47" t="s">
        <v>292</v>
      </c>
      <c r="F399" s="47" t="s">
        <v>23</v>
      </c>
      <c r="G399" s="13" t="s">
        <v>579</v>
      </c>
      <c r="H399" s="18">
        <v>3.0270656000000002</v>
      </c>
      <c r="I399" s="18">
        <v>0.43007999999999996</v>
      </c>
      <c r="J399" s="18">
        <v>1.994</v>
      </c>
      <c r="K399" s="18">
        <f t="shared" si="6"/>
        <v>0.60298560000000001</v>
      </c>
    </row>
    <row r="400" spans="1:11" x14ac:dyDescent="0.2">
      <c r="A400" s="48"/>
      <c r="B400" s="17" t="s">
        <v>1080</v>
      </c>
      <c r="C400" s="17" t="s">
        <v>1084</v>
      </c>
      <c r="D400" s="47" t="s">
        <v>35</v>
      </c>
      <c r="E400" s="47" t="s">
        <v>292</v>
      </c>
      <c r="F400" s="47" t="s">
        <v>23</v>
      </c>
      <c r="G400" s="13" t="s">
        <v>579</v>
      </c>
      <c r="H400" s="18">
        <v>3.0270656000000002</v>
      </c>
      <c r="I400" s="18">
        <v>0.43007999999999996</v>
      </c>
      <c r="J400" s="18">
        <v>1.994</v>
      </c>
      <c r="K400" s="18">
        <f t="shared" si="6"/>
        <v>0.60298560000000001</v>
      </c>
    </row>
    <row r="401" spans="1:11" x14ac:dyDescent="0.2">
      <c r="A401" s="48"/>
      <c r="B401" s="20" t="s">
        <v>1080</v>
      </c>
      <c r="C401" s="17" t="s">
        <v>1085</v>
      </c>
      <c r="D401" s="47" t="s">
        <v>35</v>
      </c>
      <c r="E401" s="47" t="s">
        <v>292</v>
      </c>
      <c r="F401" s="47" t="s">
        <v>23</v>
      </c>
      <c r="G401" s="13" t="s">
        <v>579</v>
      </c>
      <c r="H401" s="18">
        <v>3.0270656000000002</v>
      </c>
      <c r="I401" s="18">
        <v>0.43007999999999996</v>
      </c>
      <c r="J401" s="18">
        <v>1.994</v>
      </c>
      <c r="K401" s="18">
        <f t="shared" si="6"/>
        <v>0.60298560000000001</v>
      </c>
    </row>
    <row r="402" spans="1:11" x14ac:dyDescent="0.2">
      <c r="A402" s="48"/>
      <c r="B402" s="20" t="s">
        <v>1080</v>
      </c>
      <c r="C402" s="17" t="s">
        <v>1086</v>
      </c>
      <c r="D402" s="47" t="s">
        <v>35</v>
      </c>
      <c r="E402" s="47" t="s">
        <v>292</v>
      </c>
      <c r="F402" s="47" t="s">
        <v>23</v>
      </c>
      <c r="G402" s="13" t="s">
        <v>579</v>
      </c>
      <c r="H402" s="18">
        <v>3.0270656000000002</v>
      </c>
      <c r="I402" s="18">
        <v>0.43007999999999996</v>
      </c>
      <c r="J402" s="18">
        <v>1.994</v>
      </c>
      <c r="K402" s="18">
        <f t="shared" si="6"/>
        <v>0.60298560000000001</v>
      </c>
    </row>
    <row r="403" spans="1:11" x14ac:dyDescent="0.2">
      <c r="A403" s="48"/>
      <c r="B403" s="20" t="s">
        <v>1080</v>
      </c>
      <c r="C403" s="17" t="s">
        <v>1087</v>
      </c>
      <c r="D403" s="47" t="s">
        <v>35</v>
      </c>
      <c r="E403" s="47" t="s">
        <v>292</v>
      </c>
      <c r="F403" s="47" t="s">
        <v>23</v>
      </c>
      <c r="G403" s="13" t="s">
        <v>579</v>
      </c>
      <c r="H403" s="18">
        <v>3.0270656000000002</v>
      </c>
      <c r="I403" s="18">
        <v>0.43007999999999996</v>
      </c>
      <c r="J403" s="18">
        <v>1.994</v>
      </c>
      <c r="K403" s="18">
        <f t="shared" si="6"/>
        <v>0.60298560000000001</v>
      </c>
    </row>
    <row r="404" spans="1:11" x14ac:dyDescent="0.2">
      <c r="A404" s="48"/>
      <c r="B404" s="20" t="s">
        <v>1080</v>
      </c>
      <c r="C404" s="17" t="s">
        <v>1088</v>
      </c>
      <c r="D404" s="47" t="s">
        <v>35</v>
      </c>
      <c r="E404" s="47" t="s">
        <v>292</v>
      </c>
      <c r="F404" s="47" t="s">
        <v>23</v>
      </c>
      <c r="G404" s="13" t="s">
        <v>579</v>
      </c>
      <c r="H404" s="18">
        <v>3.0270656000000002</v>
      </c>
      <c r="I404" s="18">
        <v>0.43007999999999996</v>
      </c>
      <c r="J404" s="18">
        <v>1.994</v>
      </c>
      <c r="K404" s="18">
        <f t="shared" si="6"/>
        <v>0.60298560000000001</v>
      </c>
    </row>
    <row r="405" spans="1:11" x14ac:dyDescent="0.2">
      <c r="A405" s="48"/>
      <c r="B405" s="17" t="s">
        <v>1089</v>
      </c>
      <c r="C405" s="17" t="s">
        <v>1090</v>
      </c>
      <c r="D405" s="47" t="s">
        <v>19</v>
      </c>
      <c r="E405" s="47" t="s">
        <v>292</v>
      </c>
      <c r="F405" s="47" t="s">
        <v>23</v>
      </c>
      <c r="G405" s="13" t="s">
        <v>579</v>
      </c>
      <c r="H405" s="18">
        <v>18.402443999999999</v>
      </c>
      <c r="I405" s="18">
        <v>6.9934200000000004</v>
      </c>
      <c r="J405" s="18">
        <v>8.76</v>
      </c>
      <c r="K405" s="18">
        <f t="shared" si="6"/>
        <v>2.6490239999999998</v>
      </c>
    </row>
    <row r="406" spans="1:11" x14ac:dyDescent="0.2">
      <c r="A406" s="48"/>
      <c r="B406" s="20" t="s">
        <v>1091</v>
      </c>
      <c r="C406" s="17" t="s">
        <v>1092</v>
      </c>
      <c r="D406" s="47" t="s">
        <v>35</v>
      </c>
      <c r="E406" s="47" t="s">
        <v>292</v>
      </c>
      <c r="F406" s="47" t="s">
        <v>23</v>
      </c>
      <c r="G406" s="13" t="s">
        <v>579</v>
      </c>
      <c r="H406" s="18">
        <v>5.468032</v>
      </c>
      <c r="I406" s="18">
        <v>0.77288000000000001</v>
      </c>
      <c r="J406" s="18">
        <v>3.605</v>
      </c>
      <c r="K406" s="18">
        <f t="shared" si="6"/>
        <v>1.090152</v>
      </c>
    </row>
    <row r="407" spans="1:11" x14ac:dyDescent="0.2">
      <c r="A407" s="48"/>
      <c r="B407" s="20" t="s">
        <v>1091</v>
      </c>
      <c r="C407" s="17" t="s">
        <v>1093</v>
      </c>
      <c r="D407" s="47" t="s">
        <v>35</v>
      </c>
      <c r="E407" s="47" t="s">
        <v>292</v>
      </c>
      <c r="F407" s="47" t="s">
        <v>23</v>
      </c>
      <c r="G407" s="13" t="s">
        <v>579</v>
      </c>
      <c r="H407" s="18">
        <v>8.6982739999999996</v>
      </c>
      <c r="I407" s="18">
        <v>2.0430099999999998</v>
      </c>
      <c r="J407" s="18">
        <v>5.1100000000000003</v>
      </c>
      <c r="K407" s="18">
        <f t="shared" si="6"/>
        <v>1.5452640000000002</v>
      </c>
    </row>
    <row r="408" spans="1:11" x14ac:dyDescent="0.2">
      <c r="A408" s="48"/>
      <c r="B408" s="20" t="s">
        <v>1091</v>
      </c>
      <c r="C408" s="17" t="s">
        <v>1094</v>
      </c>
      <c r="D408" s="47" t="s">
        <v>35</v>
      </c>
      <c r="E408" s="47" t="s">
        <v>292</v>
      </c>
      <c r="F408" s="47" t="s">
        <v>23</v>
      </c>
      <c r="G408" s="13" t="s">
        <v>579</v>
      </c>
      <c r="H408" s="18">
        <v>1.0078896000000002</v>
      </c>
      <c r="I408" s="18">
        <v>0.12356</v>
      </c>
      <c r="J408" s="18">
        <v>0.67900000000000005</v>
      </c>
      <c r="K408" s="18">
        <f t="shared" si="6"/>
        <v>0.20532960000000003</v>
      </c>
    </row>
    <row r="409" spans="1:11" x14ac:dyDescent="0.2">
      <c r="A409" s="48"/>
      <c r="B409" s="20" t="s">
        <v>1091</v>
      </c>
      <c r="C409" s="17" t="s">
        <v>1095</v>
      </c>
      <c r="D409" s="47" t="s">
        <v>35</v>
      </c>
      <c r="E409" s="47" t="s">
        <v>292</v>
      </c>
      <c r="F409" s="47" t="s">
        <v>23</v>
      </c>
      <c r="G409" s="13" t="s">
        <v>579</v>
      </c>
      <c r="H409" s="18">
        <v>1.0044296000000001</v>
      </c>
      <c r="I409" s="18">
        <v>0.1201</v>
      </c>
      <c r="J409" s="18">
        <v>0.67900000000000005</v>
      </c>
      <c r="K409" s="18">
        <f t="shared" si="6"/>
        <v>0.20532960000000003</v>
      </c>
    </row>
    <row r="410" spans="1:11" x14ac:dyDescent="0.2">
      <c r="A410" s="48"/>
      <c r="B410" s="17" t="s">
        <v>1096</v>
      </c>
      <c r="C410" s="17" t="s">
        <v>1097</v>
      </c>
      <c r="D410" s="47" t="s">
        <v>35</v>
      </c>
      <c r="E410" s="47" t="s">
        <v>292</v>
      </c>
      <c r="F410" s="47" t="s">
        <v>23</v>
      </c>
      <c r="G410" s="13" t="s">
        <v>579</v>
      </c>
      <c r="H410" s="18">
        <v>2.9337108000000001</v>
      </c>
      <c r="I410" s="18">
        <v>0.37189</v>
      </c>
      <c r="J410" s="18">
        <v>1.9670000000000001</v>
      </c>
      <c r="K410" s="18">
        <f t="shared" si="6"/>
        <v>0.59482080000000004</v>
      </c>
    </row>
    <row r="411" spans="1:11" x14ac:dyDescent="0.2">
      <c r="A411" s="48"/>
      <c r="B411" s="17" t="s">
        <v>1096</v>
      </c>
      <c r="C411" s="17" t="s">
        <v>1098</v>
      </c>
      <c r="D411" s="47" t="s">
        <v>35</v>
      </c>
      <c r="E411" s="47" t="s">
        <v>292</v>
      </c>
      <c r="F411" s="47" t="s">
        <v>23</v>
      </c>
      <c r="G411" s="13" t="s">
        <v>579</v>
      </c>
      <c r="H411" s="18">
        <v>3.0122407999999998</v>
      </c>
      <c r="I411" s="18">
        <v>0.45042000000000004</v>
      </c>
      <c r="J411" s="18">
        <v>1.9670000000000001</v>
      </c>
      <c r="K411" s="18">
        <f t="shared" si="6"/>
        <v>0.59482080000000004</v>
      </c>
    </row>
    <row r="412" spans="1:11" x14ac:dyDescent="0.2">
      <c r="A412" s="48"/>
      <c r="B412" s="17" t="s">
        <v>1096</v>
      </c>
      <c r="C412" s="17" t="s">
        <v>1099</v>
      </c>
      <c r="D412" s="47" t="s">
        <v>35</v>
      </c>
      <c r="E412" s="47" t="s">
        <v>292</v>
      </c>
      <c r="F412" s="47" t="s">
        <v>23</v>
      </c>
      <c r="G412" s="13" t="s">
        <v>579</v>
      </c>
      <c r="H412" s="18">
        <v>3.0214607999999998</v>
      </c>
      <c r="I412" s="18">
        <v>0.45963999999999999</v>
      </c>
      <c r="J412" s="18">
        <v>1.9670000000000001</v>
      </c>
      <c r="K412" s="18">
        <f t="shared" si="6"/>
        <v>0.59482080000000004</v>
      </c>
    </row>
    <row r="413" spans="1:11" x14ac:dyDescent="0.2">
      <c r="A413" s="48"/>
      <c r="B413" s="17" t="s">
        <v>1096</v>
      </c>
      <c r="C413" s="17" t="s">
        <v>1100</v>
      </c>
      <c r="D413" s="47" t="s">
        <v>35</v>
      </c>
      <c r="E413" s="47" t="s">
        <v>292</v>
      </c>
      <c r="F413" s="47" t="s">
        <v>23</v>
      </c>
      <c r="G413" s="13" t="s">
        <v>579</v>
      </c>
      <c r="H413" s="18">
        <v>3.0544107999999999</v>
      </c>
      <c r="I413" s="18">
        <v>0.49258999999999997</v>
      </c>
      <c r="J413" s="18">
        <v>1.9670000000000001</v>
      </c>
      <c r="K413" s="18">
        <f t="shared" si="6"/>
        <v>0.59482080000000004</v>
      </c>
    </row>
    <row r="414" spans="1:11" x14ac:dyDescent="0.2">
      <c r="A414" s="48"/>
      <c r="B414" s="17" t="s">
        <v>1096</v>
      </c>
      <c r="C414" s="17" t="s">
        <v>1101</v>
      </c>
      <c r="D414" s="47" t="s">
        <v>35</v>
      </c>
      <c r="E414" s="47" t="s">
        <v>292</v>
      </c>
      <c r="F414" s="47" t="s">
        <v>23</v>
      </c>
      <c r="G414" s="13" t="s">
        <v>579</v>
      </c>
      <c r="H414" s="18">
        <v>3.0544107999999999</v>
      </c>
      <c r="I414" s="18">
        <v>0.49258999999999997</v>
      </c>
      <c r="J414" s="18">
        <v>1.9670000000000001</v>
      </c>
      <c r="K414" s="18">
        <f t="shared" si="6"/>
        <v>0.59482080000000004</v>
      </c>
    </row>
    <row r="415" spans="1:11" x14ac:dyDescent="0.2">
      <c r="A415" s="48"/>
      <c r="B415" s="17" t="s">
        <v>1096</v>
      </c>
      <c r="C415" s="17" t="s">
        <v>1102</v>
      </c>
      <c r="D415" s="47" t="s">
        <v>35</v>
      </c>
      <c r="E415" s="47" t="s">
        <v>292</v>
      </c>
      <c r="F415" s="47" t="s">
        <v>23</v>
      </c>
      <c r="G415" s="13" t="s">
        <v>579</v>
      </c>
      <c r="H415" s="18">
        <v>3.0544207999999999</v>
      </c>
      <c r="I415" s="18">
        <v>0.49260000000000004</v>
      </c>
      <c r="J415" s="18">
        <v>1.9670000000000001</v>
      </c>
      <c r="K415" s="18">
        <f t="shared" si="6"/>
        <v>0.59482080000000004</v>
      </c>
    </row>
    <row r="416" spans="1:11" x14ac:dyDescent="0.2">
      <c r="A416" s="48"/>
      <c r="B416" s="17" t="s">
        <v>1096</v>
      </c>
      <c r="C416" s="17" t="s">
        <v>1103</v>
      </c>
      <c r="D416" s="47" t="s">
        <v>35</v>
      </c>
      <c r="E416" s="47" t="s">
        <v>292</v>
      </c>
      <c r="F416" s="47" t="s">
        <v>23</v>
      </c>
      <c r="G416" s="13" t="s">
        <v>579</v>
      </c>
      <c r="H416" s="18">
        <v>3.0544107999999999</v>
      </c>
      <c r="I416" s="18">
        <v>0.49258999999999997</v>
      </c>
      <c r="J416" s="18">
        <v>1.9670000000000001</v>
      </c>
      <c r="K416" s="18">
        <f t="shared" si="6"/>
        <v>0.59482080000000004</v>
      </c>
    </row>
    <row r="417" spans="1:11" x14ac:dyDescent="0.2">
      <c r="A417" s="48"/>
      <c r="B417" s="17" t="s">
        <v>1096</v>
      </c>
      <c r="C417" s="17" t="s">
        <v>1104</v>
      </c>
      <c r="D417" s="47" t="s">
        <v>35</v>
      </c>
      <c r="E417" s="47" t="s">
        <v>292</v>
      </c>
      <c r="F417" s="47" t="s">
        <v>23</v>
      </c>
      <c r="G417" s="13" t="s">
        <v>579</v>
      </c>
      <c r="H417" s="18">
        <v>3.0544107999999999</v>
      </c>
      <c r="I417" s="18">
        <v>0.49258999999999997</v>
      </c>
      <c r="J417" s="18">
        <v>1.9670000000000001</v>
      </c>
      <c r="K417" s="18">
        <f t="shared" si="6"/>
        <v>0.59482080000000004</v>
      </c>
    </row>
    <row r="418" spans="1:11" x14ac:dyDescent="0.2">
      <c r="A418" s="48"/>
      <c r="B418" s="17" t="s">
        <v>1096</v>
      </c>
      <c r="C418" s="17" t="s">
        <v>1094</v>
      </c>
      <c r="D418" s="47" t="s">
        <v>35</v>
      </c>
      <c r="E418" s="47" t="s">
        <v>292</v>
      </c>
      <c r="F418" s="47" t="s">
        <v>23</v>
      </c>
      <c r="G418" s="13" t="s">
        <v>579</v>
      </c>
      <c r="H418" s="18">
        <v>39.2494272</v>
      </c>
      <c r="I418" s="18">
        <v>3.7225600000000001</v>
      </c>
      <c r="J418" s="18">
        <v>27.277999999999999</v>
      </c>
      <c r="K418" s="18">
        <f t="shared" si="6"/>
        <v>8.2488671999999994</v>
      </c>
    </row>
    <row r="419" spans="1:11" x14ac:dyDescent="0.2">
      <c r="A419" s="48"/>
      <c r="B419" s="17" t="s">
        <v>1096</v>
      </c>
      <c r="C419" s="17" t="s">
        <v>1095</v>
      </c>
      <c r="D419" s="47" t="s">
        <v>35</v>
      </c>
      <c r="E419" s="47" t="s">
        <v>292</v>
      </c>
      <c r="F419" s="47" t="s">
        <v>23</v>
      </c>
      <c r="G419" s="13" t="s">
        <v>579</v>
      </c>
      <c r="H419" s="18">
        <v>1.0044296000000001</v>
      </c>
      <c r="I419" s="18">
        <v>0.1201</v>
      </c>
      <c r="J419" s="18">
        <v>0.67900000000000005</v>
      </c>
      <c r="K419" s="18">
        <f t="shared" si="6"/>
        <v>0.20532960000000003</v>
      </c>
    </row>
    <row r="420" spans="1:11" x14ac:dyDescent="0.2">
      <c r="A420" s="48"/>
      <c r="B420" s="20" t="s">
        <v>1105</v>
      </c>
      <c r="C420" s="17" t="s">
        <v>1106</v>
      </c>
      <c r="D420" s="47" t="s">
        <v>19</v>
      </c>
      <c r="E420" s="47" t="s">
        <v>292</v>
      </c>
      <c r="F420" s="47" t="s">
        <v>23</v>
      </c>
      <c r="G420" s="13" t="s">
        <v>579</v>
      </c>
      <c r="H420" s="18">
        <v>165.00970560000002</v>
      </c>
      <c r="I420" s="18">
        <v>2.5105599999999999</v>
      </c>
      <c r="J420" s="18">
        <v>124.76900000000001</v>
      </c>
      <c r="K420" s="18">
        <f t="shared" si="6"/>
        <v>37.7301456</v>
      </c>
    </row>
    <row r="421" spans="1:11" x14ac:dyDescent="0.2">
      <c r="A421" s="48"/>
      <c r="B421" s="17" t="s">
        <v>1107</v>
      </c>
      <c r="C421" s="17" t="s">
        <v>1108</v>
      </c>
      <c r="D421" s="47" t="s">
        <v>35</v>
      </c>
      <c r="E421" s="47" t="s">
        <v>292</v>
      </c>
      <c r="F421" s="47" t="s">
        <v>23</v>
      </c>
      <c r="G421" s="13" t="s">
        <v>579</v>
      </c>
      <c r="H421" s="18">
        <v>4.4909955999999998</v>
      </c>
      <c r="I421" s="18">
        <v>2.44753</v>
      </c>
      <c r="J421" s="18">
        <v>1.569</v>
      </c>
      <c r="K421" s="18">
        <f t="shared" si="6"/>
        <v>0.47446559999999999</v>
      </c>
    </row>
    <row r="422" spans="1:11" x14ac:dyDescent="0.2">
      <c r="A422" s="48"/>
      <c r="B422" s="17" t="s">
        <v>1109</v>
      </c>
      <c r="C422" s="17" t="s">
        <v>1108</v>
      </c>
      <c r="D422" s="47" t="s">
        <v>35</v>
      </c>
      <c r="E422" s="47" t="s">
        <v>292</v>
      </c>
      <c r="F422" s="47" t="s">
        <v>23</v>
      </c>
      <c r="G422" s="13" t="s">
        <v>579</v>
      </c>
      <c r="H422" s="18">
        <v>0.50761279999999998</v>
      </c>
      <c r="I422" s="18">
        <v>0.36499999999999999</v>
      </c>
      <c r="J422" s="18">
        <v>0.1095</v>
      </c>
      <c r="K422" s="18">
        <f t="shared" si="6"/>
        <v>3.3112799999999998E-2</v>
      </c>
    </row>
    <row r="423" spans="1:11" x14ac:dyDescent="0.2">
      <c r="A423" s="48"/>
      <c r="B423" s="17" t="s">
        <v>1110</v>
      </c>
      <c r="C423" s="17" t="s">
        <v>1108</v>
      </c>
      <c r="D423" s="47" t="s">
        <v>35</v>
      </c>
      <c r="E423" s="47" t="s">
        <v>292</v>
      </c>
      <c r="F423" s="47" t="s">
        <v>23</v>
      </c>
      <c r="G423" s="13" t="s">
        <v>579</v>
      </c>
      <c r="H423" s="18">
        <v>0.50761279999999998</v>
      </c>
      <c r="I423" s="18">
        <v>0.36499999999999999</v>
      </c>
      <c r="J423" s="18">
        <v>0.1095</v>
      </c>
      <c r="K423" s="18">
        <f t="shared" si="6"/>
        <v>3.3112799999999998E-2</v>
      </c>
    </row>
    <row r="424" spans="1:11" x14ac:dyDescent="0.2">
      <c r="A424" s="48"/>
      <c r="B424" s="17" t="s">
        <v>1111</v>
      </c>
      <c r="C424" s="17" t="s">
        <v>1108</v>
      </c>
      <c r="D424" s="47" t="s">
        <v>35</v>
      </c>
      <c r="E424" s="47" t="s">
        <v>292</v>
      </c>
      <c r="F424" s="47" t="s">
        <v>23</v>
      </c>
      <c r="G424" s="13" t="s">
        <v>579</v>
      </c>
      <c r="H424" s="18">
        <v>0.50761279999999998</v>
      </c>
      <c r="I424" s="18">
        <v>0.36499999999999999</v>
      </c>
      <c r="J424" s="18">
        <v>0.1095</v>
      </c>
      <c r="K424" s="18">
        <f t="shared" si="6"/>
        <v>3.3112799999999998E-2</v>
      </c>
    </row>
    <row r="425" spans="1:11" x14ac:dyDescent="0.2">
      <c r="A425" s="48"/>
      <c r="B425" s="17" t="s">
        <v>1112</v>
      </c>
      <c r="C425" s="17" t="s">
        <v>1108</v>
      </c>
      <c r="D425" s="47" t="s">
        <v>35</v>
      </c>
      <c r="E425" s="47" t="s">
        <v>292</v>
      </c>
      <c r="F425" s="47" t="s">
        <v>23</v>
      </c>
      <c r="G425" s="13" t="s">
        <v>579</v>
      </c>
      <c r="H425" s="18">
        <v>0.50761279999999998</v>
      </c>
      <c r="I425" s="18">
        <v>0.36499999999999999</v>
      </c>
      <c r="J425" s="18">
        <v>0.1095</v>
      </c>
      <c r="K425" s="18">
        <f t="shared" si="6"/>
        <v>3.3112799999999998E-2</v>
      </c>
    </row>
    <row r="426" spans="1:11" x14ac:dyDescent="0.2">
      <c r="A426" s="48"/>
      <c r="B426" s="17" t="s">
        <v>1113</v>
      </c>
      <c r="C426" s="17" t="s">
        <v>1108</v>
      </c>
      <c r="D426" s="47" t="s">
        <v>35</v>
      </c>
      <c r="E426" s="47" t="s">
        <v>292</v>
      </c>
      <c r="F426" s="47" t="s">
        <v>23</v>
      </c>
      <c r="G426" s="13" t="s">
        <v>579</v>
      </c>
      <c r="H426" s="18">
        <v>0.50761279999999998</v>
      </c>
      <c r="I426" s="18">
        <v>0.36499999999999999</v>
      </c>
      <c r="J426" s="18">
        <v>0.1095</v>
      </c>
      <c r="K426" s="18">
        <f t="shared" si="6"/>
        <v>3.3112799999999998E-2</v>
      </c>
    </row>
    <row r="427" spans="1:11" x14ac:dyDescent="0.2">
      <c r="A427" s="48"/>
      <c r="B427" s="17" t="s">
        <v>1114</v>
      </c>
      <c r="C427" s="17" t="s">
        <v>1108</v>
      </c>
      <c r="D427" s="47" t="s">
        <v>35</v>
      </c>
      <c r="E427" s="47" t="s">
        <v>292</v>
      </c>
      <c r="F427" s="47" t="s">
        <v>23</v>
      </c>
      <c r="G427" s="13" t="s">
        <v>579</v>
      </c>
      <c r="H427" s="18">
        <v>0.50761279999999998</v>
      </c>
      <c r="I427" s="18">
        <v>0.36499999999999999</v>
      </c>
      <c r="J427" s="18">
        <v>0.1095</v>
      </c>
      <c r="K427" s="18">
        <f t="shared" si="6"/>
        <v>3.3112799999999998E-2</v>
      </c>
    </row>
    <row r="428" spans="1:11" x14ac:dyDescent="0.2">
      <c r="A428" s="48"/>
      <c r="B428" s="17" t="s">
        <v>1115</v>
      </c>
      <c r="C428" s="17" t="s">
        <v>1108</v>
      </c>
      <c r="D428" s="47" t="s">
        <v>35</v>
      </c>
      <c r="E428" s="47" t="s">
        <v>292</v>
      </c>
      <c r="F428" s="47" t="s">
        <v>23</v>
      </c>
      <c r="G428" s="13" t="s">
        <v>579</v>
      </c>
      <c r="H428" s="18">
        <v>0.50761279999999998</v>
      </c>
      <c r="I428" s="18">
        <v>0.36499999999999999</v>
      </c>
      <c r="J428" s="18">
        <v>0.1095</v>
      </c>
      <c r="K428" s="18">
        <f t="shared" ref="K428:K470" si="7">J428*0.3024</f>
        <v>3.3112799999999998E-2</v>
      </c>
    </row>
    <row r="429" spans="1:11" x14ac:dyDescent="0.2">
      <c r="A429" s="48"/>
      <c r="B429" s="17" t="s">
        <v>1116</v>
      </c>
      <c r="C429" s="17" t="s">
        <v>1108</v>
      </c>
      <c r="D429" s="47" t="s">
        <v>35</v>
      </c>
      <c r="E429" s="47" t="s">
        <v>292</v>
      </c>
      <c r="F429" s="47" t="s">
        <v>23</v>
      </c>
      <c r="G429" s="13" t="s">
        <v>579</v>
      </c>
      <c r="H429" s="18">
        <v>0.50761279999999998</v>
      </c>
      <c r="I429" s="18">
        <v>0.36499999999999999</v>
      </c>
      <c r="J429" s="18">
        <v>0.1095</v>
      </c>
      <c r="K429" s="18">
        <f t="shared" si="7"/>
        <v>3.3112799999999998E-2</v>
      </c>
    </row>
    <row r="430" spans="1:11" x14ac:dyDescent="0.2">
      <c r="A430" s="48"/>
      <c r="B430" s="17" t="s">
        <v>1117</v>
      </c>
      <c r="C430" s="17" t="s">
        <v>1108</v>
      </c>
      <c r="D430" s="47" t="s">
        <v>35</v>
      </c>
      <c r="E430" s="47" t="s">
        <v>292</v>
      </c>
      <c r="F430" s="47" t="s">
        <v>23</v>
      </c>
      <c r="G430" s="13" t="s">
        <v>579</v>
      </c>
      <c r="H430" s="18">
        <v>0.50761279999999998</v>
      </c>
      <c r="I430" s="18">
        <v>0.36499999999999999</v>
      </c>
      <c r="J430" s="18">
        <v>0.1095</v>
      </c>
      <c r="K430" s="18">
        <f t="shared" si="7"/>
        <v>3.3112799999999998E-2</v>
      </c>
    </row>
    <row r="431" spans="1:11" x14ac:dyDescent="0.2">
      <c r="A431" s="48"/>
      <c r="B431" s="17" t="s">
        <v>1118</v>
      </c>
      <c r="C431" s="17" t="s">
        <v>1108</v>
      </c>
      <c r="D431" s="47" t="s">
        <v>35</v>
      </c>
      <c r="E431" s="47" t="s">
        <v>292</v>
      </c>
      <c r="F431" s="47" t="s">
        <v>23</v>
      </c>
      <c r="G431" s="13" t="s">
        <v>579</v>
      </c>
      <c r="H431" s="18">
        <v>0.50761279999999998</v>
      </c>
      <c r="I431" s="18">
        <v>0.36499999999999999</v>
      </c>
      <c r="J431" s="18">
        <v>0.1095</v>
      </c>
      <c r="K431" s="18">
        <f t="shared" si="7"/>
        <v>3.3112799999999998E-2</v>
      </c>
    </row>
    <row r="432" spans="1:11" x14ac:dyDescent="0.2">
      <c r="A432" s="48"/>
      <c r="B432" s="17" t="s">
        <v>1119</v>
      </c>
      <c r="C432" s="17" t="s">
        <v>1108</v>
      </c>
      <c r="D432" s="47" t="s">
        <v>35</v>
      </c>
      <c r="E432" s="47" t="s">
        <v>292</v>
      </c>
      <c r="F432" s="47" t="s">
        <v>23</v>
      </c>
      <c r="G432" s="13" t="s">
        <v>579</v>
      </c>
      <c r="H432" s="18">
        <v>0.50761279999999998</v>
      </c>
      <c r="I432" s="18">
        <v>0.36499999999999999</v>
      </c>
      <c r="J432" s="18">
        <v>0.1095</v>
      </c>
      <c r="K432" s="18">
        <f t="shared" si="7"/>
        <v>3.3112799999999998E-2</v>
      </c>
    </row>
    <row r="433" spans="1:11" x14ac:dyDescent="0.2">
      <c r="A433" s="48"/>
      <c r="B433" s="17" t="s">
        <v>1120</v>
      </c>
      <c r="C433" s="17" t="s">
        <v>1108</v>
      </c>
      <c r="D433" s="47" t="s">
        <v>35</v>
      </c>
      <c r="E433" s="47" t="s">
        <v>292</v>
      </c>
      <c r="F433" s="47" t="s">
        <v>23</v>
      </c>
      <c r="G433" s="13" t="s">
        <v>579</v>
      </c>
      <c r="H433" s="18">
        <v>0.50761279999999998</v>
      </c>
      <c r="I433" s="18">
        <v>0.36499999999999999</v>
      </c>
      <c r="J433" s="18">
        <v>0.1095</v>
      </c>
      <c r="K433" s="18">
        <f t="shared" si="7"/>
        <v>3.3112799999999998E-2</v>
      </c>
    </row>
    <row r="434" spans="1:11" x14ac:dyDescent="0.2">
      <c r="A434" s="48"/>
      <c r="B434" s="17" t="s">
        <v>1121</v>
      </c>
      <c r="C434" s="17" t="s">
        <v>1122</v>
      </c>
      <c r="D434" s="47" t="s">
        <v>19</v>
      </c>
      <c r="E434" s="47" t="s">
        <v>292</v>
      </c>
      <c r="F434" s="47" t="s">
        <v>23</v>
      </c>
      <c r="G434" s="13" t="s">
        <v>579</v>
      </c>
      <c r="H434" s="18">
        <v>2.8735559999999998</v>
      </c>
      <c r="I434" s="18">
        <v>2.1299999999999999E-2</v>
      </c>
      <c r="J434" s="18">
        <v>2.19</v>
      </c>
      <c r="K434" s="18">
        <f t="shared" si="7"/>
        <v>0.66225599999999996</v>
      </c>
    </row>
    <row r="435" spans="1:11" x14ac:dyDescent="0.2">
      <c r="A435" s="48"/>
      <c r="B435" s="17" t="s">
        <v>1123</v>
      </c>
      <c r="C435" s="20" t="s">
        <v>1124</v>
      </c>
      <c r="D435" s="47" t="s">
        <v>19</v>
      </c>
      <c r="E435" s="47" t="s">
        <v>292</v>
      </c>
      <c r="F435" s="47" t="s">
        <v>23</v>
      </c>
      <c r="G435" s="13" t="s">
        <v>579</v>
      </c>
      <c r="H435" s="18">
        <v>1.3524924</v>
      </c>
      <c r="I435" s="18">
        <v>0.83023000000000002</v>
      </c>
      <c r="J435" s="18">
        <v>0.40100000000000002</v>
      </c>
      <c r="K435" s="18">
        <f t="shared" si="7"/>
        <v>0.12126240000000001</v>
      </c>
    </row>
    <row r="436" spans="1:11" x14ac:dyDescent="0.2">
      <c r="A436" s="48"/>
      <c r="B436" s="17" t="s">
        <v>1125</v>
      </c>
      <c r="C436" s="20" t="s">
        <v>1124</v>
      </c>
      <c r="D436" s="47" t="s">
        <v>19</v>
      </c>
      <c r="E436" s="47" t="s">
        <v>292</v>
      </c>
      <c r="F436" s="47" t="s">
        <v>23</v>
      </c>
      <c r="G436" s="13" t="s">
        <v>579</v>
      </c>
      <c r="H436" s="18">
        <v>1.3524924</v>
      </c>
      <c r="I436" s="18">
        <v>0.83023000000000002</v>
      </c>
      <c r="J436" s="18">
        <v>0.40100000000000002</v>
      </c>
      <c r="K436" s="18">
        <f t="shared" si="7"/>
        <v>0.12126240000000001</v>
      </c>
    </row>
    <row r="437" spans="1:11" x14ac:dyDescent="0.2">
      <c r="A437" s="48"/>
      <c r="B437" s="17" t="s">
        <v>841</v>
      </c>
      <c r="C437" s="20" t="s">
        <v>1124</v>
      </c>
      <c r="D437" s="47" t="s">
        <v>19</v>
      </c>
      <c r="E437" s="47" t="s">
        <v>292</v>
      </c>
      <c r="F437" s="47" t="s">
        <v>23</v>
      </c>
      <c r="G437" s="13" t="s">
        <v>579</v>
      </c>
      <c r="H437" s="18">
        <v>1.3524924</v>
      </c>
      <c r="I437" s="18">
        <v>0.83023000000000002</v>
      </c>
      <c r="J437" s="18">
        <v>0.40100000000000002</v>
      </c>
      <c r="K437" s="18">
        <f t="shared" si="7"/>
        <v>0.12126240000000001</v>
      </c>
    </row>
    <row r="438" spans="1:11" x14ac:dyDescent="0.2">
      <c r="A438" s="48"/>
      <c r="B438" s="17" t="s">
        <v>1126</v>
      </c>
      <c r="C438" s="20" t="s">
        <v>1124</v>
      </c>
      <c r="D438" s="47" t="s">
        <v>19</v>
      </c>
      <c r="E438" s="47" t="s">
        <v>292</v>
      </c>
      <c r="F438" s="47" t="s">
        <v>23</v>
      </c>
      <c r="G438" s="13" t="s">
        <v>579</v>
      </c>
      <c r="H438" s="18">
        <v>1.3524924</v>
      </c>
      <c r="I438" s="18">
        <v>0.83023000000000002</v>
      </c>
      <c r="J438" s="18">
        <v>0.40100000000000002</v>
      </c>
      <c r="K438" s="18">
        <f t="shared" si="7"/>
        <v>0.12126240000000001</v>
      </c>
    </row>
    <row r="439" spans="1:11" x14ac:dyDescent="0.2">
      <c r="A439" s="48"/>
      <c r="B439" s="17" t="s">
        <v>1127</v>
      </c>
      <c r="C439" s="20" t="s">
        <v>1124</v>
      </c>
      <c r="D439" s="47" t="s">
        <v>19</v>
      </c>
      <c r="E439" s="47" t="s">
        <v>292</v>
      </c>
      <c r="F439" s="47" t="s">
        <v>23</v>
      </c>
      <c r="G439" s="13" t="s">
        <v>579</v>
      </c>
      <c r="H439" s="18">
        <v>1.3524924</v>
      </c>
      <c r="I439" s="18">
        <v>0.83023000000000002</v>
      </c>
      <c r="J439" s="18">
        <v>0.40100000000000002</v>
      </c>
      <c r="K439" s="18">
        <f t="shared" si="7"/>
        <v>0.12126240000000001</v>
      </c>
    </row>
    <row r="440" spans="1:11" x14ac:dyDescent="0.2">
      <c r="A440" s="48"/>
      <c r="B440" s="17" t="s">
        <v>1128</v>
      </c>
      <c r="C440" s="20" t="s">
        <v>1124</v>
      </c>
      <c r="D440" s="47" t="s">
        <v>19</v>
      </c>
      <c r="E440" s="47" t="s">
        <v>292</v>
      </c>
      <c r="F440" s="47" t="s">
        <v>23</v>
      </c>
      <c r="G440" s="13" t="s">
        <v>579</v>
      </c>
      <c r="H440" s="18">
        <v>1.3524924</v>
      </c>
      <c r="I440" s="18">
        <v>0.83023000000000002</v>
      </c>
      <c r="J440" s="18">
        <v>0.40100000000000002</v>
      </c>
      <c r="K440" s="18">
        <f t="shared" si="7"/>
        <v>0.12126240000000001</v>
      </c>
    </row>
    <row r="441" spans="1:11" x14ac:dyDescent="0.2">
      <c r="A441" s="48"/>
      <c r="B441" s="17" t="s">
        <v>1129</v>
      </c>
      <c r="C441" s="20" t="s">
        <v>1130</v>
      </c>
      <c r="D441" s="47" t="s">
        <v>19</v>
      </c>
      <c r="E441" s="47" t="s">
        <v>292</v>
      </c>
      <c r="F441" s="47" t="s">
        <v>23</v>
      </c>
      <c r="G441" s="13" t="s">
        <v>579</v>
      </c>
      <c r="H441" s="18">
        <v>423.28404639999997</v>
      </c>
      <c r="I441" s="18">
        <v>349.55387999999999</v>
      </c>
      <c r="J441" s="18">
        <v>56.610999999999997</v>
      </c>
      <c r="K441" s="18">
        <f t="shared" si="7"/>
        <v>17.119166400000001</v>
      </c>
    </row>
    <row r="442" spans="1:11" ht="12.75" customHeight="1" x14ac:dyDescent="0.2">
      <c r="A442" s="48"/>
      <c r="B442" s="17" t="s">
        <v>1131</v>
      </c>
      <c r="C442" s="17" t="s">
        <v>1132</v>
      </c>
      <c r="D442" s="47" t="s">
        <v>35</v>
      </c>
      <c r="E442" s="47" t="s">
        <v>292</v>
      </c>
      <c r="F442" s="47" t="s">
        <v>23</v>
      </c>
      <c r="G442" s="13" t="s">
        <v>579</v>
      </c>
      <c r="H442" s="18">
        <v>12.789283491199999</v>
      </c>
      <c r="I442" s="18">
        <v>10.728999999999999</v>
      </c>
      <c r="J442" s="18">
        <v>1.5819129999999999</v>
      </c>
      <c r="K442" s="18">
        <f t="shared" si="7"/>
        <v>0.47837049119999997</v>
      </c>
    </row>
    <row r="443" spans="1:11" x14ac:dyDescent="0.2">
      <c r="A443" s="48"/>
      <c r="B443" s="17" t="s">
        <v>1133</v>
      </c>
      <c r="C443" s="17" t="s">
        <v>1134</v>
      </c>
      <c r="D443" s="47" t="s">
        <v>35</v>
      </c>
      <c r="E443" s="47" t="s">
        <v>292</v>
      </c>
      <c r="F443" s="47" t="s">
        <v>23</v>
      </c>
      <c r="G443" s="13" t="s">
        <v>579</v>
      </c>
      <c r="H443" s="18">
        <v>18.680688448000002</v>
      </c>
      <c r="I443" s="18">
        <v>8.9927600000000005</v>
      </c>
      <c r="J443" s="18">
        <v>7.4385199999999996</v>
      </c>
      <c r="K443" s="18">
        <f t="shared" si="7"/>
        <v>2.2494084480000001</v>
      </c>
    </row>
    <row r="444" spans="1:11" x14ac:dyDescent="0.2">
      <c r="A444" s="48"/>
      <c r="B444" s="17" t="s">
        <v>1135</v>
      </c>
      <c r="C444" s="17" t="s">
        <v>1136</v>
      </c>
      <c r="D444" s="47" t="s">
        <v>19</v>
      </c>
      <c r="E444" s="47" t="s">
        <v>292</v>
      </c>
      <c r="F444" s="47" t="s">
        <v>23</v>
      </c>
      <c r="G444" s="13" t="s">
        <v>579</v>
      </c>
      <c r="H444" s="18">
        <v>3.3097305439999998</v>
      </c>
      <c r="I444" s="18">
        <v>1.98153</v>
      </c>
      <c r="J444" s="18">
        <v>1.0198100000000001</v>
      </c>
      <c r="K444" s="18">
        <f t="shared" si="7"/>
        <v>0.30839054400000004</v>
      </c>
    </row>
    <row r="445" spans="1:11" x14ac:dyDescent="0.2">
      <c r="A445" s="48"/>
      <c r="B445" s="17" t="s">
        <v>1137</v>
      </c>
      <c r="C445" s="17" t="s">
        <v>1138</v>
      </c>
      <c r="D445" s="47" t="s">
        <v>35</v>
      </c>
      <c r="E445" s="47" t="s">
        <v>292</v>
      </c>
      <c r="F445" s="47" t="s">
        <v>23</v>
      </c>
      <c r="G445" s="13" t="s">
        <v>579</v>
      </c>
      <c r="H445" s="18">
        <v>92.615096000000008</v>
      </c>
      <c r="I445" s="18">
        <v>46.978999999999999</v>
      </c>
      <c r="J445" s="18">
        <v>35.04</v>
      </c>
      <c r="K445" s="18">
        <f t="shared" si="7"/>
        <v>10.596095999999999</v>
      </c>
    </row>
    <row r="446" spans="1:11" ht="12.75" customHeight="1" x14ac:dyDescent="0.2">
      <c r="A446" s="48"/>
      <c r="B446" s="17" t="s">
        <v>872</v>
      </c>
      <c r="C446" s="17" t="s">
        <v>1139</v>
      </c>
      <c r="D446" s="47" t="s">
        <v>35</v>
      </c>
      <c r="E446" s="47" t="s">
        <v>292</v>
      </c>
      <c r="F446" s="47" t="s">
        <v>23</v>
      </c>
      <c r="G446" s="13" t="s">
        <v>579</v>
      </c>
      <c r="H446" s="18">
        <v>3.9339855999999997</v>
      </c>
      <c r="I446" s="18">
        <v>1.337</v>
      </c>
      <c r="J446" s="18">
        <v>1.994</v>
      </c>
      <c r="K446" s="18">
        <f t="shared" si="7"/>
        <v>0.60298560000000001</v>
      </c>
    </row>
    <row r="447" spans="1:11" x14ac:dyDescent="0.2">
      <c r="A447" s="48"/>
      <c r="B447" s="17" t="s">
        <v>880</v>
      </c>
      <c r="C447" s="17" t="s">
        <v>1140</v>
      </c>
      <c r="D447" s="47" t="s">
        <v>35</v>
      </c>
      <c r="E447" s="47" t="s">
        <v>292</v>
      </c>
      <c r="F447" s="47" t="s">
        <v>23</v>
      </c>
      <c r="G447" s="13" t="s">
        <v>579</v>
      </c>
      <c r="H447" s="18">
        <v>40.853064000000003</v>
      </c>
      <c r="I447" s="18">
        <v>10.429</v>
      </c>
      <c r="J447" s="18">
        <v>23.36</v>
      </c>
      <c r="K447" s="18">
        <f t="shared" si="7"/>
        <v>7.0640640000000001</v>
      </c>
    </row>
    <row r="448" spans="1:11" x14ac:dyDescent="0.2">
      <c r="A448" s="48"/>
      <c r="B448" s="17" t="s">
        <v>1141</v>
      </c>
      <c r="C448" s="17" t="s">
        <v>1142</v>
      </c>
      <c r="D448" s="47" t="s">
        <v>35</v>
      </c>
      <c r="E448" s="47" t="s">
        <v>292</v>
      </c>
      <c r="F448" s="47" t="s">
        <v>23</v>
      </c>
      <c r="G448" s="13" t="s">
        <v>579</v>
      </c>
      <c r="H448" s="18">
        <v>23.066497599999998</v>
      </c>
      <c r="I448" s="18">
        <v>0.113</v>
      </c>
      <c r="J448" s="18">
        <v>17.623999999999999</v>
      </c>
      <c r="K448" s="18">
        <f t="shared" si="7"/>
        <v>5.3294975999999998</v>
      </c>
    </row>
    <row r="449" spans="1:11" x14ac:dyDescent="0.2">
      <c r="A449" s="48"/>
      <c r="B449" s="17" t="s">
        <v>1143</v>
      </c>
      <c r="C449" s="17" t="s">
        <v>1144</v>
      </c>
      <c r="D449" s="47" t="s">
        <v>35</v>
      </c>
      <c r="E449" s="47" t="s">
        <v>292</v>
      </c>
      <c r="F449" s="47" t="s">
        <v>23</v>
      </c>
      <c r="G449" s="13" t="s">
        <v>579</v>
      </c>
      <c r="H449" s="18">
        <v>9.6075199999999992</v>
      </c>
      <c r="I449" s="18">
        <v>0.1</v>
      </c>
      <c r="J449" s="18">
        <v>7.3</v>
      </c>
      <c r="K449" s="18">
        <f t="shared" si="7"/>
        <v>2.2075200000000001</v>
      </c>
    </row>
    <row r="450" spans="1:11" x14ac:dyDescent="0.2">
      <c r="A450" s="48"/>
      <c r="B450" s="17" t="s">
        <v>1145</v>
      </c>
      <c r="C450" s="17" t="s">
        <v>1146</v>
      </c>
      <c r="D450" s="47" t="s">
        <v>20</v>
      </c>
      <c r="E450" s="47" t="s">
        <v>292</v>
      </c>
      <c r="F450" s="47" t="s">
        <v>23</v>
      </c>
      <c r="G450" s="13" t="s">
        <v>579</v>
      </c>
      <c r="H450" s="18">
        <v>53.642206399999999</v>
      </c>
      <c r="I450" s="18">
        <v>23.574999999999999</v>
      </c>
      <c r="J450" s="18">
        <v>23.085999999999999</v>
      </c>
      <c r="K450" s="18">
        <f t="shared" si="7"/>
        <v>6.9812063999999996</v>
      </c>
    </row>
    <row r="451" spans="1:11" ht="25.5" x14ac:dyDescent="0.2">
      <c r="A451" s="48"/>
      <c r="B451" s="17" t="s">
        <v>872</v>
      </c>
      <c r="C451" s="17" t="s">
        <v>1147</v>
      </c>
      <c r="D451" s="47" t="s">
        <v>20</v>
      </c>
      <c r="E451" s="47" t="s">
        <v>292</v>
      </c>
      <c r="F451" s="47" t="s">
        <v>23</v>
      </c>
      <c r="G451" s="13" t="s">
        <v>579</v>
      </c>
      <c r="H451" s="18">
        <v>13.587550400000001</v>
      </c>
      <c r="I451" s="18">
        <v>1.5129999999999999</v>
      </c>
      <c r="J451" s="18">
        <v>9.2710000000000008</v>
      </c>
      <c r="K451" s="18">
        <f t="shared" si="7"/>
        <v>2.8035504000000002</v>
      </c>
    </row>
    <row r="452" spans="1:11" x14ac:dyDescent="0.2">
      <c r="A452" s="48"/>
      <c r="B452" s="17" t="s">
        <v>1148</v>
      </c>
      <c r="C452" s="17" t="s">
        <v>1149</v>
      </c>
      <c r="D452" s="47" t="s">
        <v>35</v>
      </c>
      <c r="E452" s="47" t="s">
        <v>292</v>
      </c>
      <c r="F452" s="47" t="s">
        <v>23</v>
      </c>
      <c r="G452" s="13" t="s">
        <v>579</v>
      </c>
      <c r="H452" s="18">
        <v>8.6816176000000009</v>
      </c>
      <c r="I452" s="18">
        <v>0.315</v>
      </c>
      <c r="J452" s="18">
        <v>6.4240000000000004</v>
      </c>
      <c r="K452" s="18">
        <f t="shared" si="7"/>
        <v>1.9426176000000002</v>
      </c>
    </row>
    <row r="453" spans="1:11" x14ac:dyDescent="0.2">
      <c r="A453" s="48"/>
      <c r="B453" s="17" t="s">
        <v>1150</v>
      </c>
      <c r="C453" s="17" t="s">
        <v>1151</v>
      </c>
      <c r="D453" s="47" t="s">
        <v>35</v>
      </c>
      <c r="E453" s="47" t="s">
        <v>292</v>
      </c>
      <c r="F453" s="47" t="s">
        <v>23</v>
      </c>
      <c r="G453" s="13" t="s">
        <v>579</v>
      </c>
      <c r="H453" s="18">
        <v>28.484996799999998</v>
      </c>
      <c r="I453" s="18">
        <v>15.516999999999999</v>
      </c>
      <c r="J453" s="18">
        <f>9.636+0.321</f>
        <v>9.956999999999999</v>
      </c>
      <c r="K453" s="18">
        <f t="shared" si="7"/>
        <v>3.0109967999999996</v>
      </c>
    </row>
    <row r="454" spans="1:11" x14ac:dyDescent="0.2">
      <c r="A454" s="48"/>
      <c r="B454" s="17" t="s">
        <v>1148</v>
      </c>
      <c r="C454" s="17" t="s">
        <v>1146</v>
      </c>
      <c r="D454" s="47" t="s">
        <v>20</v>
      </c>
      <c r="E454" s="47" t="s">
        <v>292</v>
      </c>
      <c r="F454" s="47" t="s">
        <v>23</v>
      </c>
      <c r="G454" s="13" t="s">
        <v>579</v>
      </c>
      <c r="H454" s="18">
        <v>67.169779199999994</v>
      </c>
      <c r="I454" s="18">
        <v>29.52</v>
      </c>
      <c r="J454" s="18">
        <v>28.908000000000001</v>
      </c>
      <c r="K454" s="18">
        <f t="shared" si="7"/>
        <v>8.7417791999999999</v>
      </c>
    </row>
    <row r="455" spans="1:11" x14ac:dyDescent="0.2">
      <c r="A455" s="48"/>
      <c r="B455" s="17" t="s">
        <v>1137</v>
      </c>
      <c r="C455" s="17" t="s">
        <v>1146</v>
      </c>
      <c r="D455" s="47" t="s">
        <v>20</v>
      </c>
      <c r="E455" s="47" t="s">
        <v>292</v>
      </c>
      <c r="F455" s="47" t="s">
        <v>23</v>
      </c>
      <c r="G455" s="13" t="s">
        <v>579</v>
      </c>
      <c r="H455" s="18">
        <v>9.7946159999999995</v>
      </c>
      <c r="I455" s="18">
        <v>4.3049999999999997</v>
      </c>
      <c r="J455" s="18">
        <v>4.2149999999999999</v>
      </c>
      <c r="K455" s="18">
        <f t="shared" si="7"/>
        <v>1.274616</v>
      </c>
    </row>
    <row r="456" spans="1:11" x14ac:dyDescent="0.2">
      <c r="A456" s="48"/>
      <c r="B456" s="17" t="s">
        <v>1152</v>
      </c>
      <c r="C456" s="17" t="s">
        <v>1153</v>
      </c>
      <c r="D456" s="47" t="s">
        <v>35</v>
      </c>
      <c r="E456" s="47" t="s">
        <v>292</v>
      </c>
      <c r="F456" s="47" t="s">
        <v>23</v>
      </c>
      <c r="G456" s="13" t="s">
        <v>579</v>
      </c>
      <c r="H456" s="18">
        <v>22.731813280000001</v>
      </c>
      <c r="I456" s="18">
        <v>2.3854600000000001</v>
      </c>
      <c r="J456" s="18">
        <f>15220.7/1000+0.4015</f>
        <v>15.622200000000001</v>
      </c>
      <c r="K456" s="18">
        <f t="shared" si="7"/>
        <v>4.7241532800000003</v>
      </c>
    </row>
    <row r="457" spans="1:11" x14ac:dyDescent="0.2">
      <c r="A457" s="48"/>
      <c r="B457" s="17" t="s">
        <v>911</v>
      </c>
      <c r="C457" s="17" t="s">
        <v>1154</v>
      </c>
      <c r="D457" s="47" t="s">
        <v>66</v>
      </c>
      <c r="E457" s="47" t="s">
        <v>292</v>
      </c>
      <c r="F457" s="47" t="s">
        <v>23</v>
      </c>
      <c r="G457" s="13" t="s">
        <v>579</v>
      </c>
      <c r="H457" s="18">
        <v>9.1093087999999991</v>
      </c>
      <c r="I457" s="18">
        <v>4.2000000000000003E-2</v>
      </c>
      <c r="J457" s="18">
        <v>6.9619999999999997</v>
      </c>
      <c r="K457" s="18">
        <f t="shared" si="7"/>
        <v>2.1053088</v>
      </c>
    </row>
    <row r="458" spans="1:11" x14ac:dyDescent="0.2">
      <c r="A458" s="48"/>
      <c r="B458" s="17" t="s">
        <v>915</v>
      </c>
      <c r="C458" s="17" t="s">
        <v>1155</v>
      </c>
      <c r="D458" s="47" t="s">
        <v>35</v>
      </c>
      <c r="E458" s="47" t="s">
        <v>292</v>
      </c>
      <c r="F458" s="47" t="s">
        <v>23</v>
      </c>
      <c r="G458" s="13" t="s">
        <v>579</v>
      </c>
      <c r="H458" s="18">
        <v>114.4015808</v>
      </c>
      <c r="I458" s="18">
        <v>93.248000000000005</v>
      </c>
      <c r="J458" s="18">
        <v>16.242000000000001</v>
      </c>
      <c r="K458" s="18">
        <f t="shared" si="7"/>
        <v>4.9115808000000003</v>
      </c>
    </row>
    <row r="459" spans="1:11" x14ac:dyDescent="0.2">
      <c r="A459" s="48"/>
      <c r="B459" s="17" t="s">
        <v>915</v>
      </c>
      <c r="C459" s="43" t="s">
        <v>1156</v>
      </c>
      <c r="D459" s="47" t="s">
        <v>35</v>
      </c>
      <c r="E459" s="47" t="s">
        <v>292</v>
      </c>
      <c r="F459" s="47" t="s">
        <v>23</v>
      </c>
      <c r="G459" s="13" t="s">
        <v>579</v>
      </c>
      <c r="H459" s="18">
        <v>11.62036</v>
      </c>
      <c r="I459" s="18">
        <v>0.84299999999999997</v>
      </c>
      <c r="J459" s="18">
        <v>8.2750000000000004</v>
      </c>
      <c r="K459" s="18">
        <f t="shared" si="7"/>
        <v>2.5023599999999999</v>
      </c>
    </row>
    <row r="460" spans="1:11" x14ac:dyDescent="0.2">
      <c r="A460" s="48"/>
      <c r="B460" s="17" t="s">
        <v>915</v>
      </c>
      <c r="C460" s="43" t="s">
        <v>1157</v>
      </c>
      <c r="D460" s="47" t="s">
        <v>35</v>
      </c>
      <c r="E460" s="47" t="s">
        <v>292</v>
      </c>
      <c r="F460" s="47" t="s">
        <v>23</v>
      </c>
      <c r="G460" s="13" t="s">
        <v>579</v>
      </c>
      <c r="H460" s="18">
        <v>14.7587536</v>
      </c>
      <c r="I460" s="18">
        <v>2.7909999999999999</v>
      </c>
      <c r="J460" s="18">
        <v>9.1890000000000001</v>
      </c>
      <c r="K460" s="18">
        <f t="shared" si="7"/>
        <v>2.7787535999999999</v>
      </c>
    </row>
    <row r="461" spans="1:11" x14ac:dyDescent="0.2">
      <c r="A461" s="48"/>
      <c r="B461" s="17" t="s">
        <v>1158</v>
      </c>
      <c r="C461" s="43" t="s">
        <v>1159</v>
      </c>
      <c r="D461" s="47" t="s">
        <v>19</v>
      </c>
      <c r="E461" s="47" t="s">
        <v>292</v>
      </c>
      <c r="F461" s="47" t="s">
        <v>23</v>
      </c>
      <c r="G461" s="13" t="s">
        <v>579</v>
      </c>
      <c r="H461" s="18">
        <v>156.63705119999997</v>
      </c>
      <c r="I461" s="18">
        <v>108.529</v>
      </c>
      <c r="J461" s="18">
        <v>36.938000000000002</v>
      </c>
      <c r="K461" s="18">
        <f t="shared" si="7"/>
        <v>11.170051200000001</v>
      </c>
    </row>
    <row r="462" spans="1:11" x14ac:dyDescent="0.2">
      <c r="A462" s="48"/>
      <c r="B462" s="17" t="s">
        <v>918</v>
      </c>
      <c r="C462" s="43" t="s">
        <v>1160</v>
      </c>
      <c r="D462" s="47" t="s">
        <v>19</v>
      </c>
      <c r="E462" s="47" t="s">
        <v>292</v>
      </c>
      <c r="F462" s="47" t="s">
        <v>23</v>
      </c>
      <c r="G462" s="13" t="s">
        <v>579</v>
      </c>
      <c r="H462" s="18">
        <v>79.568342399999992</v>
      </c>
      <c r="I462" s="18">
        <v>68.691999999999993</v>
      </c>
      <c r="J462" s="18">
        <v>8.3510000000000009</v>
      </c>
      <c r="K462" s="18">
        <f t="shared" si="7"/>
        <v>2.5253424000000004</v>
      </c>
    </row>
    <row r="463" spans="1:11" x14ac:dyDescent="0.2">
      <c r="A463" s="48"/>
      <c r="B463" s="17" t="s">
        <v>1004</v>
      </c>
      <c r="C463" s="17" t="s">
        <v>1161</v>
      </c>
      <c r="D463" s="47" t="s">
        <v>19</v>
      </c>
      <c r="E463" s="47" t="s">
        <v>292</v>
      </c>
      <c r="F463" s="47" t="s">
        <v>23</v>
      </c>
      <c r="G463" s="13" t="s">
        <v>579</v>
      </c>
      <c r="H463" s="18">
        <v>91.4208</v>
      </c>
      <c r="I463" s="18">
        <v>67.652000000000001</v>
      </c>
      <c r="J463" s="18">
        <v>18.25</v>
      </c>
      <c r="K463" s="18">
        <f t="shared" si="7"/>
        <v>5.5187999999999997</v>
      </c>
    </row>
    <row r="464" spans="1:11" x14ac:dyDescent="0.2">
      <c r="A464" s="48"/>
      <c r="B464" s="17" t="s">
        <v>1162</v>
      </c>
      <c r="C464" s="17" t="s">
        <v>1161</v>
      </c>
      <c r="D464" s="47" t="s">
        <v>19</v>
      </c>
      <c r="E464" s="47" t="s">
        <v>292</v>
      </c>
      <c r="F464" s="47" t="s">
        <v>23</v>
      </c>
      <c r="G464" s="13" t="s">
        <v>579</v>
      </c>
      <c r="H464" s="18">
        <v>22.134511999999997</v>
      </c>
      <c r="I464" s="18">
        <v>16.43</v>
      </c>
      <c r="J464" s="18">
        <v>4.38</v>
      </c>
      <c r="K464" s="18">
        <f t="shared" si="7"/>
        <v>1.3245119999999999</v>
      </c>
    </row>
    <row r="465" spans="1:11" x14ac:dyDescent="0.2">
      <c r="A465" s="48"/>
      <c r="B465" s="17" t="s">
        <v>1163</v>
      </c>
      <c r="C465" s="17" t="s">
        <v>1161</v>
      </c>
      <c r="D465" s="47" t="s">
        <v>19</v>
      </c>
      <c r="E465" s="47" t="s">
        <v>292</v>
      </c>
      <c r="F465" s="47" t="s">
        <v>23</v>
      </c>
      <c r="G465" s="13" t="s">
        <v>579</v>
      </c>
      <c r="H465" s="18">
        <v>26.198263999999998</v>
      </c>
      <c r="I465" s="18">
        <v>19.542999999999999</v>
      </c>
      <c r="J465" s="18">
        <v>5.1100000000000003</v>
      </c>
      <c r="K465" s="18">
        <f t="shared" si="7"/>
        <v>1.5452640000000002</v>
      </c>
    </row>
    <row r="466" spans="1:11" x14ac:dyDescent="0.2">
      <c r="A466" s="48"/>
      <c r="B466" s="17" t="s">
        <v>1032</v>
      </c>
      <c r="C466" s="17" t="s">
        <v>1161</v>
      </c>
      <c r="D466" s="47" t="s">
        <v>19</v>
      </c>
      <c r="E466" s="47" t="s">
        <v>292</v>
      </c>
      <c r="F466" s="47" t="s">
        <v>23</v>
      </c>
      <c r="G466" s="13" t="s">
        <v>579</v>
      </c>
      <c r="H466" s="18">
        <v>26.198263999999998</v>
      </c>
      <c r="I466" s="18">
        <v>19.542999999999999</v>
      </c>
      <c r="J466" s="18">
        <v>5.1100000000000003</v>
      </c>
      <c r="K466" s="18">
        <f t="shared" si="7"/>
        <v>1.5452640000000002</v>
      </c>
    </row>
    <row r="467" spans="1:11" x14ac:dyDescent="0.2">
      <c r="A467" s="48"/>
      <c r="B467" s="17" t="s">
        <v>1043</v>
      </c>
      <c r="C467" s="17" t="s">
        <v>1161</v>
      </c>
      <c r="D467" s="47" t="s">
        <v>19</v>
      </c>
      <c r="E467" s="47" t="s">
        <v>292</v>
      </c>
      <c r="F467" s="47" t="s">
        <v>23</v>
      </c>
      <c r="G467" s="13" t="s">
        <v>579</v>
      </c>
      <c r="H467" s="18">
        <v>47.4514</v>
      </c>
      <c r="I467" s="18">
        <v>35.567</v>
      </c>
      <c r="J467" s="18">
        <v>9.125</v>
      </c>
      <c r="K467" s="18">
        <f t="shared" si="7"/>
        <v>2.7593999999999999</v>
      </c>
    </row>
    <row r="468" spans="1:11" x14ac:dyDescent="0.2">
      <c r="A468" s="48"/>
      <c r="B468" s="17" t="s">
        <v>1043</v>
      </c>
      <c r="C468" s="17" t="s">
        <v>1164</v>
      </c>
      <c r="D468" s="47" t="s">
        <v>66</v>
      </c>
      <c r="E468" s="47" t="s">
        <v>292</v>
      </c>
      <c r="F468" s="47" t="s">
        <v>23</v>
      </c>
      <c r="G468" s="13" t="s">
        <v>579</v>
      </c>
      <c r="H468" s="18">
        <v>10.155571200000001</v>
      </c>
      <c r="I468" s="18">
        <v>0.56599999999999995</v>
      </c>
      <c r="J468" s="18">
        <v>7.3630000000000004</v>
      </c>
      <c r="K468" s="18">
        <f t="shared" si="7"/>
        <v>2.2265712</v>
      </c>
    </row>
    <row r="469" spans="1:11" x14ac:dyDescent="0.2">
      <c r="A469" s="48"/>
      <c r="B469" s="17" t="s">
        <v>1165</v>
      </c>
      <c r="C469" s="17" t="s">
        <v>1166</v>
      </c>
      <c r="D469" s="47" t="s">
        <v>35</v>
      </c>
      <c r="E469" s="47" t="s">
        <v>292</v>
      </c>
      <c r="F469" s="47" t="s">
        <v>23</v>
      </c>
      <c r="G469" s="13" t="s">
        <v>579</v>
      </c>
      <c r="H469" s="18">
        <v>8.7263840000000013</v>
      </c>
      <c r="I469" s="18">
        <v>4.4480000000000004</v>
      </c>
      <c r="J469" s="18">
        <v>3.2850000000000001</v>
      </c>
      <c r="K469" s="18">
        <f t="shared" si="7"/>
        <v>0.99338400000000004</v>
      </c>
    </row>
    <row r="470" spans="1:11" x14ac:dyDescent="0.2">
      <c r="A470" s="48"/>
      <c r="B470" s="17" t="s">
        <v>1167</v>
      </c>
      <c r="C470" s="17" t="s">
        <v>1168</v>
      </c>
      <c r="D470" s="47" t="s">
        <v>19</v>
      </c>
      <c r="E470" s="47" t="s">
        <v>292</v>
      </c>
      <c r="F470" s="47" t="s">
        <v>23</v>
      </c>
      <c r="G470" s="13" t="s">
        <v>579</v>
      </c>
      <c r="H470" s="18">
        <v>10.182896</v>
      </c>
      <c r="I470" s="18">
        <v>0.2</v>
      </c>
      <c r="J470" s="18">
        <v>7.665</v>
      </c>
      <c r="K470" s="18">
        <f t="shared" si="7"/>
        <v>2.3178960000000002</v>
      </c>
    </row>
    <row r="471" spans="1:11" x14ac:dyDescent="0.2">
      <c r="A471" s="48"/>
      <c r="B471" s="17" t="s">
        <v>1169</v>
      </c>
      <c r="C471" s="17" t="s">
        <v>1170</v>
      </c>
      <c r="D471" s="47" t="s">
        <v>35</v>
      </c>
      <c r="E471" s="47" t="s">
        <v>292</v>
      </c>
      <c r="F471" s="47" t="s">
        <v>23</v>
      </c>
      <c r="G471" s="13" t="s">
        <v>579</v>
      </c>
      <c r="H471" s="18">
        <v>704.7</v>
      </c>
      <c r="I471" s="18">
        <v>141</v>
      </c>
      <c r="J471" s="18">
        <v>433.2</v>
      </c>
      <c r="K471" s="19">
        <v>130.5</v>
      </c>
    </row>
    <row r="472" spans="1:11" ht="63.75" x14ac:dyDescent="0.2">
      <c r="A472" s="48"/>
      <c r="B472" s="17" t="s">
        <v>1171</v>
      </c>
      <c r="C472" s="17" t="s">
        <v>1172</v>
      </c>
      <c r="D472" s="47" t="s">
        <v>19</v>
      </c>
      <c r="E472" s="47" t="s">
        <v>292</v>
      </c>
      <c r="F472" s="47" t="s">
        <v>23</v>
      </c>
      <c r="G472" s="13" t="s">
        <v>579</v>
      </c>
      <c r="H472" s="18">
        <v>21.742243999999999</v>
      </c>
      <c r="I472" s="18">
        <v>3.2025800000000002</v>
      </c>
      <c r="J472" s="18">
        <v>14.234999999999999</v>
      </c>
      <c r="K472" s="18">
        <f t="shared" ref="K472:K491" si="8">J472*0.3024</f>
        <v>4.3046639999999998</v>
      </c>
    </row>
    <row r="473" spans="1:11" ht="38.25" x14ac:dyDescent="0.2">
      <c r="A473" s="48"/>
      <c r="B473" s="17" t="s">
        <v>1171</v>
      </c>
      <c r="C473" s="17" t="s">
        <v>1173</v>
      </c>
      <c r="D473" s="47" t="s">
        <v>19</v>
      </c>
      <c r="E473" s="47" t="s">
        <v>292</v>
      </c>
      <c r="F473" s="47" t="s">
        <v>23</v>
      </c>
      <c r="G473" s="13" t="s">
        <v>579</v>
      </c>
      <c r="H473" s="18">
        <v>10.037000000000001</v>
      </c>
      <c r="I473" s="18">
        <v>3.956</v>
      </c>
      <c r="J473" s="18">
        <v>4.681</v>
      </c>
      <c r="K473" s="18">
        <v>1.4</v>
      </c>
    </row>
    <row r="474" spans="1:11" ht="25.5" x14ac:dyDescent="0.2">
      <c r="A474" s="48"/>
      <c r="B474" s="17" t="s">
        <v>1174</v>
      </c>
      <c r="C474" s="17" t="s">
        <v>1175</v>
      </c>
      <c r="D474" s="47" t="s">
        <v>35</v>
      </c>
      <c r="E474" s="47" t="s">
        <v>292</v>
      </c>
      <c r="F474" s="47" t="s">
        <v>23</v>
      </c>
      <c r="G474" s="13" t="s">
        <v>579</v>
      </c>
      <c r="H474" s="18">
        <v>7.0013699999999996</v>
      </c>
      <c r="I474" s="18">
        <v>4.7013699999999998</v>
      </c>
      <c r="J474" s="18">
        <v>1.8</v>
      </c>
      <c r="K474" s="18">
        <v>0.5</v>
      </c>
    </row>
    <row r="475" spans="1:11" ht="63.75" x14ac:dyDescent="0.2">
      <c r="A475" s="48"/>
      <c r="B475" s="17" t="s">
        <v>1174</v>
      </c>
      <c r="C475" s="17" t="s">
        <v>1176</v>
      </c>
      <c r="D475" s="47" t="s">
        <v>35</v>
      </c>
      <c r="E475" s="47" t="s">
        <v>292</v>
      </c>
      <c r="F475" s="47" t="s">
        <v>23</v>
      </c>
      <c r="G475" s="13" t="s">
        <v>579</v>
      </c>
      <c r="H475" s="18">
        <v>25.85069</v>
      </c>
      <c r="I475" s="18">
        <v>10.205690000000001</v>
      </c>
      <c r="J475" s="18">
        <v>12.045</v>
      </c>
      <c r="K475" s="18">
        <v>3.6</v>
      </c>
    </row>
    <row r="476" spans="1:11" ht="25.5" x14ac:dyDescent="0.2">
      <c r="A476" s="48"/>
      <c r="B476" s="17" t="s">
        <v>1177</v>
      </c>
      <c r="C476" s="17" t="s">
        <v>1178</v>
      </c>
      <c r="D476" s="47" t="s">
        <v>35</v>
      </c>
      <c r="E476" s="47" t="s">
        <v>292</v>
      </c>
      <c r="F476" s="47" t="s">
        <v>23</v>
      </c>
      <c r="G476" s="13" t="s">
        <v>579</v>
      </c>
      <c r="H476" s="18">
        <v>23.876529999999999</v>
      </c>
      <c r="I476" s="18">
        <v>9.6265300000000007</v>
      </c>
      <c r="J476" s="18">
        <v>10.95</v>
      </c>
      <c r="K476" s="18">
        <v>3.3</v>
      </c>
    </row>
    <row r="477" spans="1:11" x14ac:dyDescent="0.2">
      <c r="A477" s="48"/>
      <c r="B477" s="17" t="s">
        <v>1179</v>
      </c>
      <c r="C477" s="17" t="s">
        <v>1180</v>
      </c>
      <c r="D477" s="47" t="s">
        <v>35</v>
      </c>
      <c r="E477" s="47" t="s">
        <v>292</v>
      </c>
      <c r="F477" s="47" t="s">
        <v>23</v>
      </c>
      <c r="G477" s="13" t="s">
        <v>579</v>
      </c>
      <c r="H477" s="18">
        <v>24.461210000000001</v>
      </c>
      <c r="I477" s="18">
        <v>4.56121</v>
      </c>
      <c r="J477" s="18">
        <v>15.3</v>
      </c>
      <c r="K477" s="18">
        <v>4.5999999999999996</v>
      </c>
    </row>
    <row r="478" spans="1:11" ht="25.5" x14ac:dyDescent="0.2">
      <c r="A478" s="48"/>
      <c r="B478" s="17" t="s">
        <v>1181</v>
      </c>
      <c r="C478" s="17" t="s">
        <v>1182</v>
      </c>
      <c r="D478" s="47" t="s">
        <v>19</v>
      </c>
      <c r="E478" s="47" t="s">
        <v>292</v>
      </c>
      <c r="F478" s="47" t="s">
        <v>23</v>
      </c>
      <c r="G478" s="13" t="s">
        <v>579</v>
      </c>
      <c r="H478" s="18">
        <v>41.83963</v>
      </c>
      <c r="I478" s="18">
        <v>3.8396299999999997</v>
      </c>
      <c r="J478" s="18">
        <v>29.2</v>
      </c>
      <c r="K478" s="18">
        <v>8.8000000000000007</v>
      </c>
    </row>
    <row r="479" spans="1:11" x14ac:dyDescent="0.2">
      <c r="A479" s="48"/>
      <c r="B479" s="17" t="s">
        <v>1183</v>
      </c>
      <c r="C479" s="17" t="s">
        <v>1184</v>
      </c>
      <c r="D479" s="47" t="s">
        <v>19</v>
      </c>
      <c r="E479" s="47" t="s">
        <v>292</v>
      </c>
      <c r="F479" s="47" t="s">
        <v>23</v>
      </c>
      <c r="G479" s="13" t="s">
        <v>579</v>
      </c>
      <c r="H479" s="18">
        <v>14.184108000000002</v>
      </c>
      <c r="I479" s="18">
        <v>0.87358000000000002</v>
      </c>
      <c r="J479" s="18">
        <v>10.220000000000001</v>
      </c>
      <c r="K479" s="18">
        <f t="shared" si="8"/>
        <v>3.0905280000000004</v>
      </c>
    </row>
    <row r="480" spans="1:11" x14ac:dyDescent="0.2">
      <c r="A480" s="48"/>
      <c r="B480" s="17" t="s">
        <v>1183</v>
      </c>
      <c r="C480" s="17" t="s">
        <v>1185</v>
      </c>
      <c r="D480" s="47" t="s">
        <v>19</v>
      </c>
      <c r="E480" s="47" t="s">
        <v>292</v>
      </c>
      <c r="F480" s="47" t="s">
        <v>23</v>
      </c>
      <c r="G480" s="13" t="s">
        <v>579</v>
      </c>
      <c r="H480" s="18">
        <v>16.016708000000001</v>
      </c>
      <c r="I480" s="18">
        <v>2.7061799999999998</v>
      </c>
      <c r="J480" s="18">
        <v>10.220000000000001</v>
      </c>
      <c r="K480" s="18">
        <f t="shared" si="8"/>
        <v>3.0905280000000004</v>
      </c>
    </row>
    <row r="481" spans="1:11" x14ac:dyDescent="0.2">
      <c r="A481" s="48"/>
      <c r="B481" s="17" t="s">
        <v>1186</v>
      </c>
      <c r="C481" s="17" t="s">
        <v>1187</v>
      </c>
      <c r="D481" s="47" t="s">
        <v>35</v>
      </c>
      <c r="E481" s="47" t="s">
        <v>292</v>
      </c>
      <c r="F481" s="47" t="s">
        <v>23</v>
      </c>
      <c r="G481" s="13" t="s">
        <v>579</v>
      </c>
      <c r="H481" s="18">
        <v>23.984062000000002</v>
      </c>
      <c r="I481" s="18">
        <v>2.9112300000000002</v>
      </c>
      <c r="J481" s="18">
        <v>16.18</v>
      </c>
      <c r="K481" s="18">
        <f t="shared" si="8"/>
        <v>4.8928320000000003</v>
      </c>
    </row>
    <row r="482" spans="1:11" x14ac:dyDescent="0.2">
      <c r="A482" s="48"/>
      <c r="B482" s="17" t="s">
        <v>1188</v>
      </c>
      <c r="C482" s="17" t="s">
        <v>1189</v>
      </c>
      <c r="D482" s="47" t="s">
        <v>19</v>
      </c>
      <c r="E482" s="47" t="s">
        <v>292</v>
      </c>
      <c r="F482" s="47" t="s">
        <v>23</v>
      </c>
      <c r="G482" s="13" t="s">
        <v>579</v>
      </c>
      <c r="H482" s="18">
        <v>6.9755440000000002</v>
      </c>
      <c r="I482" s="18">
        <v>2.6971599999999998</v>
      </c>
      <c r="J482" s="18">
        <v>3.2850000000000001</v>
      </c>
      <c r="K482" s="18">
        <f t="shared" si="8"/>
        <v>0.99338400000000004</v>
      </c>
    </row>
    <row r="483" spans="1:11" x14ac:dyDescent="0.2">
      <c r="A483" s="48"/>
      <c r="B483" s="17" t="s">
        <v>1190</v>
      </c>
      <c r="C483" s="17" t="s">
        <v>1191</v>
      </c>
      <c r="D483" s="47" t="s">
        <v>35</v>
      </c>
      <c r="E483" s="47" t="s">
        <v>292</v>
      </c>
      <c r="F483" s="47" t="s">
        <v>23</v>
      </c>
      <c r="G483" s="13" t="s">
        <v>579</v>
      </c>
      <c r="H483" s="18">
        <v>31.99727</v>
      </c>
      <c r="I483" s="18">
        <v>26.78227</v>
      </c>
      <c r="J483" s="18">
        <v>4.0149999999999997</v>
      </c>
      <c r="K483" s="18">
        <v>1.2</v>
      </c>
    </row>
    <row r="484" spans="1:11" s="51" customFormat="1" x14ac:dyDescent="0.2">
      <c r="A484" s="44"/>
      <c r="B484" s="17" t="s">
        <v>1192</v>
      </c>
      <c r="C484" s="17" t="s">
        <v>1193</v>
      </c>
      <c r="D484" s="47" t="s">
        <v>19</v>
      </c>
      <c r="E484" s="47" t="s">
        <v>292</v>
      </c>
      <c r="F484" s="47" t="s">
        <v>23</v>
      </c>
      <c r="G484" s="13" t="s">
        <v>579</v>
      </c>
      <c r="H484" s="18">
        <v>31.202308799999997</v>
      </c>
      <c r="I484" s="18">
        <v>27.018999999999998</v>
      </c>
      <c r="J484" s="18">
        <v>3.2120000000000002</v>
      </c>
      <c r="K484" s="18">
        <f>J484*0.3024</f>
        <v>0.97130880000000008</v>
      </c>
    </row>
    <row r="485" spans="1:11" x14ac:dyDescent="0.2">
      <c r="A485" s="48"/>
      <c r="B485" s="17" t="s">
        <v>904</v>
      </c>
      <c r="C485" s="17" t="s">
        <v>1194</v>
      </c>
      <c r="D485" s="47" t="s">
        <v>35</v>
      </c>
      <c r="E485" s="47" t="s">
        <v>292</v>
      </c>
      <c r="F485" s="47" t="s">
        <v>23</v>
      </c>
      <c r="G485" s="13" t="s">
        <v>579</v>
      </c>
      <c r="H485" s="18">
        <v>16.76491248</v>
      </c>
      <c r="I485" s="18">
        <v>2.6759400000000002</v>
      </c>
      <c r="J485" s="18">
        <v>10.8177</v>
      </c>
      <c r="K485" s="18">
        <f t="shared" si="8"/>
        <v>3.2712724799999999</v>
      </c>
    </row>
    <row r="486" spans="1:11" x14ac:dyDescent="0.2">
      <c r="A486" s="48"/>
      <c r="B486" s="17" t="s">
        <v>1195</v>
      </c>
      <c r="C486" s="17" t="s">
        <v>1196</v>
      </c>
      <c r="D486" s="47" t="s">
        <v>19</v>
      </c>
      <c r="E486" s="47" t="s">
        <v>292</v>
      </c>
      <c r="F486" s="47" t="s">
        <v>23</v>
      </c>
      <c r="G486" s="13" t="s">
        <v>579</v>
      </c>
      <c r="H486" s="18">
        <v>80.372484000000014</v>
      </c>
      <c r="I486" s="18">
        <v>49.948420000000006</v>
      </c>
      <c r="J486" s="18">
        <v>23.36</v>
      </c>
      <c r="K486" s="18">
        <f t="shared" si="8"/>
        <v>7.0640640000000001</v>
      </c>
    </row>
    <row r="487" spans="1:11" s="51" customFormat="1" x14ac:dyDescent="0.2">
      <c r="A487" s="44"/>
      <c r="B487" s="17" t="s">
        <v>1192</v>
      </c>
      <c r="C487" s="17" t="s">
        <v>1182</v>
      </c>
      <c r="D487" s="47" t="s">
        <v>19</v>
      </c>
      <c r="E487" s="47" t="s">
        <v>292</v>
      </c>
      <c r="F487" s="47" t="s">
        <v>23</v>
      </c>
      <c r="G487" s="13" t="s">
        <v>579</v>
      </c>
      <c r="H487" s="18">
        <v>176.30960000000002</v>
      </c>
      <c r="I487" s="18">
        <v>8.3000000000000007</v>
      </c>
      <c r="J487" s="18">
        <v>129</v>
      </c>
      <c r="K487" s="18">
        <f t="shared" si="8"/>
        <v>39.009599999999999</v>
      </c>
    </row>
    <row r="488" spans="1:11" s="51" customFormat="1" x14ac:dyDescent="0.2">
      <c r="A488" s="44"/>
      <c r="B488" s="17" t="s">
        <v>872</v>
      </c>
      <c r="C488" s="17" t="s">
        <v>1197</v>
      </c>
      <c r="D488" s="47" t="s">
        <v>35</v>
      </c>
      <c r="E488" s="47" t="s">
        <v>292</v>
      </c>
      <c r="F488" s="47" t="s">
        <v>23</v>
      </c>
      <c r="G488" s="13" t="s">
        <v>579</v>
      </c>
      <c r="H488" s="18">
        <v>11.595023999999999</v>
      </c>
      <c r="I488" s="18">
        <v>0.186</v>
      </c>
      <c r="J488" s="18">
        <v>8.76</v>
      </c>
      <c r="K488" s="18">
        <f t="shared" si="8"/>
        <v>2.6490239999999998</v>
      </c>
    </row>
    <row r="489" spans="1:11" s="51" customFormat="1" x14ac:dyDescent="0.2">
      <c r="A489" s="44"/>
      <c r="B489" s="17" t="s">
        <v>880</v>
      </c>
      <c r="C489" s="17" t="s">
        <v>1198</v>
      </c>
      <c r="D489" s="47" t="s">
        <v>35</v>
      </c>
      <c r="E489" s="47" t="s">
        <v>292</v>
      </c>
      <c r="F489" s="47" t="s">
        <v>23</v>
      </c>
      <c r="G489" s="13" t="s">
        <v>579</v>
      </c>
      <c r="H489" s="18">
        <v>57.231119999999997</v>
      </c>
      <c r="I489" s="18">
        <v>0.186</v>
      </c>
      <c r="J489" s="18">
        <v>43.8</v>
      </c>
      <c r="K489" s="18">
        <f t="shared" si="8"/>
        <v>13.24512</v>
      </c>
    </row>
    <row r="490" spans="1:11" s="51" customFormat="1" x14ac:dyDescent="0.2">
      <c r="A490" s="44"/>
      <c r="B490" s="17" t="s">
        <v>1143</v>
      </c>
      <c r="C490" s="17" t="s">
        <v>1198</v>
      </c>
      <c r="D490" s="47" t="s">
        <v>35</v>
      </c>
      <c r="E490" s="47" t="s">
        <v>292</v>
      </c>
      <c r="F490" s="47" t="s">
        <v>23</v>
      </c>
      <c r="G490" s="13" t="s">
        <v>579</v>
      </c>
      <c r="H490" s="18">
        <v>47.740600000000001</v>
      </c>
      <c r="I490" s="18">
        <v>0.20300000000000001</v>
      </c>
      <c r="J490" s="18">
        <v>36.5</v>
      </c>
      <c r="K490" s="18">
        <f t="shared" si="8"/>
        <v>11.037599999999999</v>
      </c>
    </row>
    <row r="491" spans="1:11" s="51" customFormat="1" x14ac:dyDescent="0.2">
      <c r="A491" s="44"/>
      <c r="B491" s="17" t="s">
        <v>872</v>
      </c>
      <c r="C491" s="17" t="s">
        <v>1199</v>
      </c>
      <c r="D491" s="47" t="s">
        <v>35</v>
      </c>
      <c r="E491" s="47" t="s">
        <v>292</v>
      </c>
      <c r="F491" s="47" t="s">
        <v>23</v>
      </c>
      <c r="G491" s="13" t="s">
        <v>579</v>
      </c>
      <c r="H491" s="18">
        <v>17.001235200000004</v>
      </c>
      <c r="I491" s="18">
        <v>0.26800000000000002</v>
      </c>
      <c r="J491" s="18">
        <v>12.848000000000001</v>
      </c>
      <c r="K491" s="18">
        <f t="shared" si="8"/>
        <v>3.8852352000000003</v>
      </c>
    </row>
    <row r="492" spans="1:11" x14ac:dyDescent="0.2">
      <c r="A492" s="48"/>
      <c r="B492" s="17" t="s">
        <v>1158</v>
      </c>
      <c r="C492" s="43" t="s">
        <v>1200</v>
      </c>
      <c r="D492" s="47" t="s">
        <v>19</v>
      </c>
      <c r="E492" s="47" t="s">
        <v>292</v>
      </c>
      <c r="F492" s="47" t="s">
        <v>23</v>
      </c>
      <c r="G492" s="13" t="s">
        <v>579</v>
      </c>
      <c r="H492" s="18">
        <v>60.400959999999998</v>
      </c>
      <c r="I492" s="18">
        <v>43.6</v>
      </c>
      <c r="J492" s="18">
        <v>12.9</v>
      </c>
      <c r="K492" s="18">
        <f>J492*0.3024</f>
        <v>3.90096</v>
      </c>
    </row>
    <row r="493" spans="1:11" ht="25.5" x14ac:dyDescent="0.2">
      <c r="A493" s="48"/>
      <c r="B493" s="17" t="s">
        <v>1201</v>
      </c>
      <c r="C493" s="17" t="s">
        <v>1202</v>
      </c>
      <c r="D493" s="47" t="s">
        <v>19</v>
      </c>
      <c r="E493" s="47" t="s">
        <v>292</v>
      </c>
      <c r="F493" s="47" t="s">
        <v>23</v>
      </c>
      <c r="G493" s="13" t="s">
        <v>579</v>
      </c>
      <c r="H493" s="18">
        <v>901.0856</v>
      </c>
      <c r="I493" s="18">
        <v>583.29999999999995</v>
      </c>
      <c r="J493" s="18">
        <v>244</v>
      </c>
      <c r="K493" s="18">
        <f>J493*0.3024</f>
        <v>73.785600000000002</v>
      </c>
    </row>
    <row r="494" spans="1:11" ht="25.5" x14ac:dyDescent="0.2">
      <c r="A494" s="48"/>
      <c r="B494" s="17" t="s">
        <v>1201</v>
      </c>
      <c r="C494" s="17" t="s">
        <v>1203</v>
      </c>
      <c r="D494" s="47" t="s">
        <v>35</v>
      </c>
      <c r="E494" s="47" t="s">
        <v>292</v>
      </c>
      <c r="F494" s="47" t="s">
        <v>23</v>
      </c>
      <c r="G494" s="13" t="s">
        <v>579</v>
      </c>
      <c r="H494" s="18">
        <v>849.17579039999987</v>
      </c>
      <c r="I494" s="18">
        <v>366.47899999999998</v>
      </c>
      <c r="J494" s="18">
        <v>370.62099999999998</v>
      </c>
      <c r="K494" s="18">
        <f t="shared" ref="K494:K496" si="9">J494*0.3024</f>
        <v>112.07579039999999</v>
      </c>
    </row>
    <row r="495" spans="1:11" ht="25.5" x14ac:dyDescent="0.2">
      <c r="A495" s="48"/>
      <c r="B495" s="17" t="s">
        <v>1204</v>
      </c>
      <c r="C495" s="17" t="s">
        <v>1205</v>
      </c>
      <c r="D495" s="47" t="s">
        <v>19</v>
      </c>
      <c r="E495" s="47" t="s">
        <v>292</v>
      </c>
      <c r="F495" s="47" t="s">
        <v>23</v>
      </c>
      <c r="G495" s="13" t="s">
        <v>579</v>
      </c>
      <c r="H495" s="18">
        <v>664.02839199999994</v>
      </c>
      <c r="I495" s="18">
        <v>477.68099999999998</v>
      </c>
      <c r="J495" s="18">
        <v>143.08000000000001</v>
      </c>
      <c r="K495" s="18">
        <f t="shared" si="9"/>
        <v>43.267392000000001</v>
      </c>
    </row>
    <row r="496" spans="1:11" ht="25.5" x14ac:dyDescent="0.2">
      <c r="A496" s="48"/>
      <c r="B496" s="17" t="s">
        <v>1204</v>
      </c>
      <c r="C496" s="17" t="s">
        <v>1206</v>
      </c>
      <c r="D496" s="47" t="s">
        <v>35</v>
      </c>
      <c r="E496" s="47" t="s">
        <v>292</v>
      </c>
      <c r="F496" s="47" t="s">
        <v>23</v>
      </c>
      <c r="G496" s="13" t="s">
        <v>579</v>
      </c>
      <c r="H496" s="18">
        <v>180.923552</v>
      </c>
      <c r="I496" s="18">
        <v>37.36</v>
      </c>
      <c r="J496" s="18">
        <v>110.23</v>
      </c>
      <c r="K496" s="18">
        <f t="shared" si="9"/>
        <v>33.333552000000005</v>
      </c>
    </row>
    <row r="497" spans="1:11" x14ac:dyDescent="0.2">
      <c r="A497" s="48"/>
      <c r="B497" s="17"/>
      <c r="C497" s="17"/>
      <c r="D497" s="46"/>
      <c r="E497" s="46"/>
      <c r="F497" s="46"/>
      <c r="G497" s="14"/>
      <c r="H497" s="15"/>
      <c r="I497" s="15"/>
      <c r="J497" s="15"/>
      <c r="K497" s="15"/>
    </row>
    <row r="498" spans="1:11" x14ac:dyDescent="0.2">
      <c r="A498" s="48"/>
      <c r="B498" s="17"/>
      <c r="C498" s="17" t="s">
        <v>1207</v>
      </c>
      <c r="D498" s="46"/>
      <c r="E498" s="46"/>
      <c r="F498" s="46"/>
      <c r="G498" s="14"/>
      <c r="H498" s="15">
        <v>34277.109382613147</v>
      </c>
      <c r="I498" s="15">
        <v>7000.2911599999916</v>
      </c>
      <c r="J498" s="15">
        <v>7667.0012139228329</v>
      </c>
      <c r="K498" s="15">
        <v>2317.8170086902737</v>
      </c>
    </row>
    <row r="499" spans="1:11" x14ac:dyDescent="0.2">
      <c r="A499" s="48"/>
      <c r="B499" s="17"/>
      <c r="C499" s="17"/>
      <c r="D499" s="46"/>
      <c r="E499" s="46"/>
      <c r="F499" s="46"/>
      <c r="G499" s="14"/>
      <c r="H499" s="18"/>
      <c r="I499" s="18"/>
      <c r="J499" s="18"/>
      <c r="K499" s="18"/>
    </row>
    <row r="500" spans="1:11" x14ac:dyDescent="0.2">
      <c r="A500" s="48"/>
      <c r="B500" s="17"/>
      <c r="C500" s="17"/>
      <c r="D500" s="46"/>
      <c r="E500" s="46"/>
      <c r="F500" s="46"/>
      <c r="G500" s="14"/>
      <c r="H500" s="18"/>
      <c r="I500" s="18"/>
      <c r="J500" s="18"/>
      <c r="K500" s="18"/>
    </row>
    <row r="501" spans="1:11" x14ac:dyDescent="0.2">
      <c r="A501" s="48"/>
      <c r="B501" s="17"/>
      <c r="C501" s="17"/>
      <c r="D501" s="46"/>
      <c r="E501" s="46"/>
      <c r="F501" s="46"/>
      <c r="G501" s="14"/>
      <c r="H501" s="18"/>
      <c r="I501" s="18"/>
      <c r="J501" s="18"/>
      <c r="K501" s="18"/>
    </row>
  </sheetData>
  <mergeCells count="8">
    <mergeCell ref="D4:D5"/>
    <mergeCell ref="E4:F4"/>
    <mergeCell ref="G4:G5"/>
    <mergeCell ref="H4:K4"/>
    <mergeCell ref="A4:A5"/>
    <mergeCell ref="B4:B5"/>
    <mergeCell ref="C4:C5"/>
    <mergeCell ref="D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workbookViewId="0">
      <selection activeCell="H4" sqref="H4:I4"/>
    </sheetView>
  </sheetViews>
  <sheetFormatPr defaultColWidth="9.140625" defaultRowHeight="12.75" x14ac:dyDescent="0.2"/>
  <cols>
    <col min="1" max="1" width="4.28515625" style="57" customWidth="1"/>
    <col min="2" max="2" width="37.140625" style="21" customWidth="1"/>
    <col min="3" max="3" width="49" style="21" customWidth="1"/>
    <col min="4" max="4" width="5.28515625" style="111" customWidth="1"/>
    <col min="5" max="6" width="5.85546875" style="111" customWidth="1"/>
    <col min="7" max="7" width="20.140625" style="11" customWidth="1"/>
    <col min="8" max="8" width="12.85546875" style="11" customWidth="1"/>
    <col min="9" max="9" width="11.28515625" style="11" customWidth="1"/>
    <col min="10" max="16384" width="9.140625" style="12"/>
  </cols>
  <sheetData>
    <row r="1" spans="1:9" x14ac:dyDescent="0.2">
      <c r="D1" s="11"/>
      <c r="E1" s="11"/>
      <c r="F1" s="11"/>
    </row>
    <row r="2" spans="1:9" ht="12.75" customHeight="1" x14ac:dyDescent="0.2">
      <c r="B2" s="58" t="s">
        <v>8</v>
      </c>
      <c r="C2" s="59" t="s">
        <v>363</v>
      </c>
      <c r="D2" s="42" t="s">
        <v>1208</v>
      </c>
      <c r="E2" s="42"/>
      <c r="F2" s="42"/>
      <c r="G2" s="42"/>
      <c r="H2" s="42"/>
      <c r="I2" s="42"/>
    </row>
    <row r="3" spans="1:9" x14ac:dyDescent="0.2">
      <c r="B3" s="52"/>
      <c r="C3" s="52"/>
      <c r="D3" s="11"/>
      <c r="E3" s="11"/>
      <c r="F3" s="11"/>
      <c r="G3" s="54"/>
    </row>
    <row r="4" spans="1:9" ht="12.75" customHeight="1" x14ac:dyDescent="0.2">
      <c r="A4" s="60" t="s">
        <v>113</v>
      </c>
      <c r="B4" s="60" t="s">
        <v>364</v>
      </c>
      <c r="C4" s="60" t="s">
        <v>0</v>
      </c>
      <c r="D4" s="60" t="s">
        <v>4</v>
      </c>
      <c r="E4" s="60" t="s">
        <v>10</v>
      </c>
      <c r="F4" s="60"/>
      <c r="G4" s="60" t="s">
        <v>1487</v>
      </c>
      <c r="H4" s="60" t="s">
        <v>324</v>
      </c>
      <c r="I4" s="60"/>
    </row>
    <row r="5" spans="1:9" ht="48" customHeight="1" x14ac:dyDescent="0.2">
      <c r="A5" s="60"/>
      <c r="B5" s="60"/>
      <c r="C5" s="60"/>
      <c r="D5" s="60"/>
      <c r="E5" s="61" t="s">
        <v>365</v>
      </c>
      <c r="F5" s="61" t="s">
        <v>2</v>
      </c>
      <c r="G5" s="60"/>
      <c r="H5" s="61" t="s">
        <v>326</v>
      </c>
      <c r="I5" s="61" t="s">
        <v>327</v>
      </c>
    </row>
    <row r="6" spans="1:9" x14ac:dyDescent="0.2">
      <c r="A6" s="16" t="s">
        <v>6</v>
      </c>
      <c r="B6" s="20" t="s">
        <v>12</v>
      </c>
      <c r="C6" s="112" t="s">
        <v>7</v>
      </c>
      <c r="D6" s="47"/>
      <c r="E6" s="47"/>
      <c r="F6" s="47"/>
      <c r="G6" s="13"/>
      <c r="H6" s="13"/>
      <c r="I6" s="13"/>
    </row>
    <row r="7" spans="1:9" ht="51" x14ac:dyDescent="0.2">
      <c r="A7" s="13"/>
      <c r="B7" s="17" t="s">
        <v>367</v>
      </c>
      <c r="C7" s="17" t="s">
        <v>368</v>
      </c>
      <c r="D7" s="47" t="s">
        <v>366</v>
      </c>
      <c r="E7" s="47" t="s">
        <v>369</v>
      </c>
      <c r="F7" s="47" t="s">
        <v>369</v>
      </c>
      <c r="G7" s="13" t="s">
        <v>1212</v>
      </c>
      <c r="H7" s="62">
        <v>10.65</v>
      </c>
      <c r="I7" s="62">
        <v>1.29</v>
      </c>
    </row>
    <row r="8" spans="1:9" x14ac:dyDescent="0.2">
      <c r="A8" s="13"/>
      <c r="B8" s="17" t="s">
        <v>370</v>
      </c>
      <c r="C8" s="17" t="s">
        <v>371</v>
      </c>
      <c r="D8" s="47" t="s">
        <v>19</v>
      </c>
      <c r="E8" s="47" t="s">
        <v>369</v>
      </c>
      <c r="F8" s="47" t="s">
        <v>369</v>
      </c>
      <c r="G8" s="13" t="s">
        <v>1212</v>
      </c>
      <c r="H8" s="62">
        <v>19.350999999999999</v>
      </c>
      <c r="I8" s="62">
        <v>12.96</v>
      </c>
    </row>
    <row r="9" spans="1:9" x14ac:dyDescent="0.2">
      <c r="A9" s="13"/>
      <c r="B9" s="17" t="s">
        <v>372</v>
      </c>
      <c r="C9" s="17" t="s">
        <v>373</v>
      </c>
      <c r="D9" s="47" t="s">
        <v>19</v>
      </c>
      <c r="E9" s="47" t="s">
        <v>369</v>
      </c>
      <c r="F9" s="47" t="s">
        <v>369</v>
      </c>
      <c r="G9" s="13" t="s">
        <v>1212</v>
      </c>
      <c r="H9" s="62">
        <v>19.21</v>
      </c>
      <c r="I9" s="62">
        <v>12.65</v>
      </c>
    </row>
    <row r="10" spans="1:9" x14ac:dyDescent="0.2">
      <c r="A10" s="13"/>
      <c r="B10" s="17" t="s">
        <v>374</v>
      </c>
      <c r="C10" s="17" t="s">
        <v>375</v>
      </c>
      <c r="D10" s="47" t="s">
        <v>19</v>
      </c>
      <c r="E10" s="47" t="s">
        <v>369</v>
      </c>
      <c r="F10" s="47" t="s">
        <v>369</v>
      </c>
      <c r="G10" s="13" t="s">
        <v>1212</v>
      </c>
      <c r="H10" s="62">
        <v>23.35</v>
      </c>
      <c r="I10" s="62">
        <v>15.48</v>
      </c>
    </row>
    <row r="11" spans="1:9" x14ac:dyDescent="0.2">
      <c r="A11" s="13"/>
      <c r="B11" s="17" t="s">
        <v>376</v>
      </c>
      <c r="C11" s="17" t="s">
        <v>377</v>
      </c>
      <c r="D11" s="47" t="s">
        <v>19</v>
      </c>
      <c r="E11" s="47" t="s">
        <v>369</v>
      </c>
      <c r="F11" s="47" t="s">
        <v>369</v>
      </c>
      <c r="G11" s="13" t="s">
        <v>1212</v>
      </c>
      <c r="H11" s="62">
        <v>19.850000000000001</v>
      </c>
      <c r="I11" s="62">
        <v>13.3</v>
      </c>
    </row>
    <row r="12" spans="1:9" x14ac:dyDescent="0.2">
      <c r="A12" s="13"/>
      <c r="B12" s="17" t="s">
        <v>378</v>
      </c>
      <c r="C12" s="17" t="s">
        <v>379</v>
      </c>
      <c r="D12" s="47" t="s">
        <v>19</v>
      </c>
      <c r="E12" s="47" t="s">
        <v>369</v>
      </c>
      <c r="F12" s="47" t="s">
        <v>369</v>
      </c>
      <c r="G12" s="13" t="s">
        <v>1212</v>
      </c>
      <c r="H12" s="62">
        <v>15.79</v>
      </c>
      <c r="I12" s="62">
        <v>10.51</v>
      </c>
    </row>
    <row r="13" spans="1:9" x14ac:dyDescent="0.2">
      <c r="A13" s="13"/>
      <c r="B13" s="17" t="s">
        <v>380</v>
      </c>
      <c r="C13" s="17" t="s">
        <v>373</v>
      </c>
      <c r="D13" s="47" t="s">
        <v>19</v>
      </c>
      <c r="E13" s="47" t="s">
        <v>369</v>
      </c>
      <c r="F13" s="47" t="s">
        <v>369</v>
      </c>
      <c r="G13" s="13" t="s">
        <v>1212</v>
      </c>
      <c r="H13" s="62">
        <v>19.36</v>
      </c>
      <c r="I13" s="62">
        <v>12.81</v>
      </c>
    </row>
    <row r="14" spans="1:9" ht="38.25" x14ac:dyDescent="0.2">
      <c r="A14" s="13"/>
      <c r="B14" s="17" t="s">
        <v>381</v>
      </c>
      <c r="C14" s="17" t="s">
        <v>573</v>
      </c>
      <c r="D14" s="47" t="s">
        <v>19</v>
      </c>
      <c r="E14" s="47" t="s">
        <v>23</v>
      </c>
      <c r="F14" s="47" t="s">
        <v>23</v>
      </c>
      <c r="G14" s="13" t="s">
        <v>1212</v>
      </c>
      <c r="H14" s="62">
        <v>586</v>
      </c>
      <c r="I14" s="62">
        <v>494.47</v>
      </c>
    </row>
    <row r="15" spans="1:9" x14ac:dyDescent="0.2">
      <c r="A15" s="13"/>
      <c r="B15" s="17" t="s">
        <v>382</v>
      </c>
      <c r="C15" s="17" t="s">
        <v>383</v>
      </c>
      <c r="D15" s="47" t="s">
        <v>366</v>
      </c>
      <c r="E15" s="47" t="s">
        <v>369</v>
      </c>
      <c r="F15" s="47" t="s">
        <v>369</v>
      </c>
      <c r="G15" s="13" t="s">
        <v>1212</v>
      </c>
      <c r="H15" s="19">
        <v>23.68</v>
      </c>
      <c r="I15" s="19">
        <v>15.82</v>
      </c>
    </row>
    <row r="16" spans="1:9" ht="25.5" x14ac:dyDescent="0.2">
      <c r="A16" s="13"/>
      <c r="B16" s="17" t="s">
        <v>386</v>
      </c>
      <c r="C16" s="17" t="s">
        <v>387</v>
      </c>
      <c r="D16" s="47" t="s">
        <v>19</v>
      </c>
      <c r="E16" s="47" t="s">
        <v>23</v>
      </c>
      <c r="F16" s="47" t="s">
        <v>23</v>
      </c>
      <c r="G16" s="50" t="s">
        <v>388</v>
      </c>
      <c r="H16" s="13">
        <v>383.3</v>
      </c>
      <c r="I16" s="13"/>
    </row>
    <row r="17" spans="1:9" ht="25.5" x14ac:dyDescent="0.2">
      <c r="A17" s="13"/>
      <c r="B17" s="63" t="s">
        <v>389</v>
      </c>
      <c r="C17" s="64" t="s">
        <v>390</v>
      </c>
      <c r="D17" s="113" t="s">
        <v>19</v>
      </c>
      <c r="E17" s="47" t="s">
        <v>369</v>
      </c>
      <c r="F17" s="47" t="s">
        <v>369</v>
      </c>
      <c r="G17" s="50" t="s">
        <v>388</v>
      </c>
      <c r="H17" s="13">
        <v>313.77999999999997</v>
      </c>
      <c r="I17" s="62"/>
    </row>
    <row r="18" spans="1:9" ht="38.25" x14ac:dyDescent="0.2">
      <c r="A18" s="13"/>
      <c r="B18" s="17" t="s">
        <v>391</v>
      </c>
      <c r="C18" s="17" t="s">
        <v>392</v>
      </c>
      <c r="D18" s="47" t="s">
        <v>19</v>
      </c>
      <c r="E18" s="47" t="s">
        <v>292</v>
      </c>
      <c r="F18" s="47" t="s">
        <v>292</v>
      </c>
      <c r="G18" s="13" t="s">
        <v>1212</v>
      </c>
      <c r="H18" s="19">
        <v>17.82</v>
      </c>
      <c r="I18" s="19">
        <v>1.1000000000000001</v>
      </c>
    </row>
    <row r="19" spans="1:9" x14ac:dyDescent="0.2">
      <c r="A19" s="13"/>
      <c r="B19" s="17" t="s">
        <v>393</v>
      </c>
      <c r="C19" s="17" t="s">
        <v>394</v>
      </c>
      <c r="D19" s="47" t="s">
        <v>19</v>
      </c>
      <c r="E19" s="47" t="s">
        <v>23</v>
      </c>
      <c r="F19" s="47" t="s">
        <v>23</v>
      </c>
      <c r="G19" s="13" t="s">
        <v>1212</v>
      </c>
      <c r="H19" s="13">
        <v>3.64</v>
      </c>
      <c r="I19" s="13">
        <v>1.91</v>
      </c>
    </row>
    <row r="20" spans="1:9" ht="38.25" x14ac:dyDescent="0.2">
      <c r="A20" s="13"/>
      <c r="B20" s="17" t="s">
        <v>395</v>
      </c>
      <c r="C20" s="17" t="s">
        <v>396</v>
      </c>
      <c r="D20" s="47" t="s">
        <v>19</v>
      </c>
      <c r="E20" s="47" t="s">
        <v>292</v>
      </c>
      <c r="F20" s="47" t="s">
        <v>292</v>
      </c>
      <c r="G20" s="13" t="s">
        <v>1212</v>
      </c>
      <c r="H20" s="13">
        <v>30.18</v>
      </c>
      <c r="I20" s="13">
        <v>1.71</v>
      </c>
    </row>
    <row r="21" spans="1:9" ht="25.5" x14ac:dyDescent="0.2">
      <c r="A21" s="13"/>
      <c r="B21" s="17" t="s">
        <v>397</v>
      </c>
      <c r="C21" s="17" t="s">
        <v>398</v>
      </c>
      <c r="D21" s="47" t="s">
        <v>19</v>
      </c>
      <c r="E21" s="47" t="s">
        <v>23</v>
      </c>
      <c r="F21" s="47" t="s">
        <v>23</v>
      </c>
      <c r="G21" s="13" t="s">
        <v>1212</v>
      </c>
      <c r="H21" s="13">
        <v>32.619999999999997</v>
      </c>
      <c r="I21" s="13">
        <v>3.28</v>
      </c>
    </row>
    <row r="22" spans="1:9" ht="38.25" x14ac:dyDescent="0.2">
      <c r="A22" s="13"/>
      <c r="B22" s="17" t="s">
        <v>400</v>
      </c>
      <c r="C22" s="17" t="s">
        <v>401</v>
      </c>
      <c r="D22" s="47" t="s">
        <v>19</v>
      </c>
      <c r="E22" s="47" t="s">
        <v>292</v>
      </c>
      <c r="F22" s="47" t="s">
        <v>292</v>
      </c>
      <c r="G22" s="13" t="s">
        <v>1212</v>
      </c>
      <c r="H22" s="13">
        <v>21.93</v>
      </c>
      <c r="I22" s="13">
        <v>1.28</v>
      </c>
    </row>
    <row r="23" spans="1:9" ht="38.25" x14ac:dyDescent="0.2">
      <c r="A23" s="13"/>
      <c r="B23" s="17" t="s">
        <v>400</v>
      </c>
      <c r="C23" s="17" t="s">
        <v>402</v>
      </c>
      <c r="D23" s="47" t="s">
        <v>19</v>
      </c>
      <c r="E23" s="47" t="s">
        <v>23</v>
      </c>
      <c r="F23" s="47" t="s">
        <v>23</v>
      </c>
      <c r="G23" s="13" t="s">
        <v>1212</v>
      </c>
      <c r="H23" s="13">
        <v>27.89</v>
      </c>
      <c r="I23" s="13">
        <v>2.2799999999999998</v>
      </c>
    </row>
    <row r="24" spans="1:9" ht="38.25" x14ac:dyDescent="0.2">
      <c r="A24" s="13"/>
      <c r="B24" s="17" t="s">
        <v>400</v>
      </c>
      <c r="C24" s="17" t="s">
        <v>403</v>
      </c>
      <c r="D24" s="47" t="s">
        <v>19</v>
      </c>
      <c r="E24" s="47" t="s">
        <v>23</v>
      </c>
      <c r="F24" s="47" t="s">
        <v>23</v>
      </c>
      <c r="G24" s="13" t="s">
        <v>1212</v>
      </c>
      <c r="H24" s="13">
        <v>26.01</v>
      </c>
      <c r="I24" s="13">
        <v>2.94</v>
      </c>
    </row>
    <row r="25" spans="1:9" ht="25.5" x14ac:dyDescent="0.2">
      <c r="A25" s="13"/>
      <c r="B25" s="17" t="s">
        <v>404</v>
      </c>
      <c r="C25" s="65" t="s">
        <v>405</v>
      </c>
      <c r="D25" s="47" t="s">
        <v>19</v>
      </c>
      <c r="E25" s="47" t="s">
        <v>369</v>
      </c>
      <c r="F25" s="47" t="s">
        <v>369</v>
      </c>
      <c r="G25" s="13" t="s">
        <v>1212</v>
      </c>
      <c r="H25" s="13">
        <v>78.05</v>
      </c>
      <c r="I25" s="13">
        <v>9.06</v>
      </c>
    </row>
    <row r="26" spans="1:9" ht="25.5" x14ac:dyDescent="0.2">
      <c r="A26" s="13"/>
      <c r="B26" s="17" t="s">
        <v>406</v>
      </c>
      <c r="C26" s="65" t="s">
        <v>407</v>
      </c>
      <c r="D26" s="47" t="s">
        <v>19</v>
      </c>
      <c r="E26" s="47" t="s">
        <v>23</v>
      </c>
      <c r="F26" s="47" t="s">
        <v>23</v>
      </c>
      <c r="G26" s="13" t="s">
        <v>1212</v>
      </c>
      <c r="H26" s="13">
        <v>75.23</v>
      </c>
      <c r="I26" s="13">
        <v>5.55</v>
      </c>
    </row>
    <row r="27" spans="1:9" ht="25.5" x14ac:dyDescent="0.2">
      <c r="A27" s="13"/>
      <c r="B27" s="17" t="s">
        <v>408</v>
      </c>
      <c r="C27" s="17" t="s">
        <v>409</v>
      </c>
      <c r="D27" s="47" t="s">
        <v>19</v>
      </c>
      <c r="E27" s="47" t="s">
        <v>23</v>
      </c>
      <c r="F27" s="47" t="s">
        <v>23</v>
      </c>
      <c r="G27" s="13" t="s">
        <v>1212</v>
      </c>
      <c r="H27" s="13">
        <v>83.73</v>
      </c>
      <c r="I27" s="13">
        <v>9.1999999999999993</v>
      </c>
    </row>
    <row r="28" spans="1:9" ht="25.5" x14ac:dyDescent="0.2">
      <c r="A28" s="13"/>
      <c r="B28" s="17" t="s">
        <v>410</v>
      </c>
      <c r="C28" s="17" t="s">
        <v>411</v>
      </c>
      <c r="D28" s="47" t="s">
        <v>19</v>
      </c>
      <c r="E28" s="47" t="s">
        <v>23</v>
      </c>
      <c r="F28" s="47" t="s">
        <v>23</v>
      </c>
      <c r="G28" s="13" t="s">
        <v>1212</v>
      </c>
      <c r="H28" s="13">
        <v>40.98</v>
      </c>
      <c r="I28" s="13">
        <v>3.37</v>
      </c>
    </row>
    <row r="29" spans="1:9" ht="38.25" x14ac:dyDescent="0.2">
      <c r="A29" s="13"/>
      <c r="B29" s="17" t="s">
        <v>412</v>
      </c>
      <c r="C29" s="17" t="s">
        <v>413</v>
      </c>
      <c r="D29" s="47" t="s">
        <v>19</v>
      </c>
      <c r="E29" s="47" t="s">
        <v>292</v>
      </c>
      <c r="F29" s="47" t="s">
        <v>292</v>
      </c>
      <c r="G29" s="50" t="s">
        <v>388</v>
      </c>
      <c r="H29" s="19">
        <v>617.97</v>
      </c>
      <c r="I29" s="19"/>
    </row>
    <row r="30" spans="1:9" ht="38.25" x14ac:dyDescent="0.2">
      <c r="A30" s="13"/>
      <c r="B30" s="17" t="s">
        <v>412</v>
      </c>
      <c r="C30" s="17" t="s">
        <v>414</v>
      </c>
      <c r="D30" s="47" t="s">
        <v>19</v>
      </c>
      <c r="E30" s="47" t="s">
        <v>369</v>
      </c>
      <c r="F30" s="47" t="s">
        <v>369</v>
      </c>
      <c r="G30" s="50" t="s">
        <v>388</v>
      </c>
      <c r="H30" s="19">
        <v>617.97</v>
      </c>
      <c r="I30" s="19"/>
    </row>
    <row r="31" spans="1:9" ht="51" customHeight="1" x14ac:dyDescent="0.2">
      <c r="A31" s="13"/>
      <c r="B31" s="17" t="s">
        <v>415</v>
      </c>
      <c r="C31" s="17" t="s">
        <v>416</v>
      </c>
      <c r="D31" s="47" t="s">
        <v>19</v>
      </c>
      <c r="E31" s="47" t="s">
        <v>369</v>
      </c>
      <c r="F31" s="47" t="s">
        <v>369</v>
      </c>
      <c r="G31" s="13" t="s">
        <v>1212</v>
      </c>
      <c r="H31" s="19">
        <v>38.94</v>
      </c>
      <c r="I31" s="19">
        <v>4.33</v>
      </c>
    </row>
    <row r="32" spans="1:9" ht="25.5" x14ac:dyDescent="0.2">
      <c r="A32" s="13"/>
      <c r="B32" s="17" t="s">
        <v>417</v>
      </c>
      <c r="C32" s="17" t="s">
        <v>418</v>
      </c>
      <c r="D32" s="47" t="s">
        <v>19</v>
      </c>
      <c r="E32" s="47" t="s">
        <v>292</v>
      </c>
      <c r="F32" s="47" t="s">
        <v>292</v>
      </c>
      <c r="G32" s="50" t="s">
        <v>388</v>
      </c>
      <c r="H32" s="19">
        <v>525.08000000000004</v>
      </c>
      <c r="I32" s="19"/>
    </row>
    <row r="33" spans="1:9" ht="25.5" x14ac:dyDescent="0.2">
      <c r="A33" s="13"/>
      <c r="B33" s="17" t="s">
        <v>417</v>
      </c>
      <c r="C33" s="17" t="s">
        <v>419</v>
      </c>
      <c r="D33" s="47" t="s">
        <v>19</v>
      </c>
      <c r="E33" s="47" t="s">
        <v>369</v>
      </c>
      <c r="F33" s="47" t="s">
        <v>369</v>
      </c>
      <c r="G33" s="50" t="s">
        <v>388</v>
      </c>
      <c r="H33" s="19">
        <v>1774.41</v>
      </c>
      <c r="I33" s="19"/>
    </row>
    <row r="34" spans="1:9" ht="25.5" x14ac:dyDescent="0.2">
      <c r="A34" s="13"/>
      <c r="B34" s="17" t="s">
        <v>420</v>
      </c>
      <c r="C34" s="17" t="s">
        <v>421</v>
      </c>
      <c r="D34" s="47" t="s">
        <v>19</v>
      </c>
      <c r="E34" s="47" t="s">
        <v>369</v>
      </c>
      <c r="F34" s="47" t="s">
        <v>369</v>
      </c>
      <c r="G34" s="50" t="s">
        <v>388</v>
      </c>
      <c r="H34" s="19">
        <v>551.29</v>
      </c>
      <c r="I34" s="19"/>
    </row>
    <row r="35" spans="1:9" ht="25.5" x14ac:dyDescent="0.2">
      <c r="A35" s="13"/>
      <c r="B35" s="17" t="s">
        <v>420</v>
      </c>
      <c r="C35" s="17" t="s">
        <v>422</v>
      </c>
      <c r="D35" s="47" t="s">
        <v>19</v>
      </c>
      <c r="E35" s="47" t="s">
        <v>23</v>
      </c>
      <c r="F35" s="47" t="s">
        <v>23</v>
      </c>
      <c r="G35" s="50" t="s">
        <v>388</v>
      </c>
      <c r="H35" s="19">
        <v>1749.21</v>
      </c>
      <c r="I35" s="19"/>
    </row>
    <row r="36" spans="1:9" ht="25.5" x14ac:dyDescent="0.2">
      <c r="A36" s="13"/>
      <c r="B36" s="17" t="s">
        <v>420</v>
      </c>
      <c r="C36" s="17" t="s">
        <v>423</v>
      </c>
      <c r="D36" s="47" t="s">
        <v>19</v>
      </c>
      <c r="E36" s="47" t="s">
        <v>292</v>
      </c>
      <c r="F36" s="47" t="s">
        <v>292</v>
      </c>
      <c r="G36" s="50" t="s">
        <v>424</v>
      </c>
      <c r="H36" s="19">
        <v>719.17</v>
      </c>
      <c r="I36" s="19"/>
    </row>
    <row r="37" spans="1:9" ht="38.25" x14ac:dyDescent="0.2">
      <c r="A37" s="13"/>
      <c r="B37" s="17" t="s">
        <v>420</v>
      </c>
      <c r="C37" s="17" t="s">
        <v>425</v>
      </c>
      <c r="D37" s="47" t="s">
        <v>19</v>
      </c>
      <c r="E37" s="47" t="s">
        <v>369</v>
      </c>
      <c r="F37" s="47" t="s">
        <v>369</v>
      </c>
      <c r="G37" s="50" t="s">
        <v>424</v>
      </c>
      <c r="H37" s="19">
        <v>4296.04</v>
      </c>
      <c r="I37" s="19"/>
    </row>
    <row r="38" spans="1:9" ht="25.5" x14ac:dyDescent="0.2">
      <c r="A38" s="13"/>
      <c r="B38" s="17" t="s">
        <v>420</v>
      </c>
      <c r="C38" s="17" t="s">
        <v>426</v>
      </c>
      <c r="D38" s="47" t="s">
        <v>19</v>
      </c>
      <c r="E38" s="47" t="s">
        <v>23</v>
      </c>
      <c r="F38" s="47" t="s">
        <v>23</v>
      </c>
      <c r="G38" s="50" t="s">
        <v>424</v>
      </c>
      <c r="H38" s="19">
        <v>1106.17</v>
      </c>
      <c r="I38" s="19"/>
    </row>
    <row r="39" spans="1:9" ht="38.25" x14ac:dyDescent="0.2">
      <c r="A39" s="13"/>
      <c r="B39" s="17" t="s">
        <v>417</v>
      </c>
      <c r="C39" s="17" t="s">
        <v>427</v>
      </c>
      <c r="D39" s="47" t="s">
        <v>19</v>
      </c>
      <c r="E39" s="47" t="s">
        <v>23</v>
      </c>
      <c r="F39" s="47" t="s">
        <v>23</v>
      </c>
      <c r="G39" s="50" t="s">
        <v>424</v>
      </c>
      <c r="H39" s="19">
        <v>5828.62</v>
      </c>
      <c r="I39" s="19"/>
    </row>
    <row r="40" spans="1:9" ht="25.5" x14ac:dyDescent="0.2">
      <c r="A40" s="13"/>
      <c r="B40" s="17" t="s">
        <v>428</v>
      </c>
      <c r="C40" s="17" t="s">
        <v>429</v>
      </c>
      <c r="D40" s="47" t="s">
        <v>19</v>
      </c>
      <c r="E40" s="47" t="s">
        <v>369</v>
      </c>
      <c r="F40" s="47" t="s">
        <v>369</v>
      </c>
      <c r="G40" s="13" t="s">
        <v>1212</v>
      </c>
      <c r="H40" s="19">
        <v>45.29</v>
      </c>
      <c r="I40" s="19">
        <v>4.91</v>
      </c>
    </row>
    <row r="41" spans="1:9" ht="25.5" x14ac:dyDescent="0.2">
      <c r="A41" s="13"/>
      <c r="B41" s="17" t="s">
        <v>430</v>
      </c>
      <c r="C41" s="17" t="s">
        <v>431</v>
      </c>
      <c r="D41" s="47" t="s">
        <v>19</v>
      </c>
      <c r="E41" s="47" t="s">
        <v>292</v>
      </c>
      <c r="F41" s="47" t="s">
        <v>292</v>
      </c>
      <c r="G41" s="13" t="s">
        <v>1212</v>
      </c>
      <c r="H41" s="19">
        <v>47.83</v>
      </c>
      <c r="I41" s="19">
        <v>7.45</v>
      </c>
    </row>
    <row r="42" spans="1:9" ht="38.25" x14ac:dyDescent="0.2">
      <c r="A42" s="13"/>
      <c r="B42" s="17" t="s">
        <v>432</v>
      </c>
      <c r="C42" s="17" t="s">
        <v>433</v>
      </c>
      <c r="D42" s="47" t="s">
        <v>19</v>
      </c>
      <c r="E42" s="47" t="s">
        <v>292</v>
      </c>
      <c r="F42" s="47" t="s">
        <v>292</v>
      </c>
      <c r="G42" s="13" t="s">
        <v>1212</v>
      </c>
      <c r="H42" s="19">
        <v>51.26</v>
      </c>
      <c r="I42" s="19">
        <v>10.88</v>
      </c>
    </row>
    <row r="43" spans="1:9" ht="25.5" x14ac:dyDescent="0.2">
      <c r="A43" s="13"/>
      <c r="B43" s="17" t="s">
        <v>434</v>
      </c>
      <c r="C43" s="17" t="s">
        <v>435</v>
      </c>
      <c r="D43" s="47" t="s">
        <v>19</v>
      </c>
      <c r="E43" s="47" t="s">
        <v>369</v>
      </c>
      <c r="F43" s="47" t="s">
        <v>369</v>
      </c>
      <c r="G43" s="13" t="s">
        <v>1212</v>
      </c>
      <c r="H43" s="19">
        <v>76.89</v>
      </c>
      <c r="I43" s="19">
        <v>41.51</v>
      </c>
    </row>
    <row r="44" spans="1:9" ht="25.5" x14ac:dyDescent="0.2">
      <c r="A44" s="13"/>
      <c r="B44" s="17" t="s">
        <v>436</v>
      </c>
      <c r="C44" s="17" t="s">
        <v>437</v>
      </c>
      <c r="D44" s="47" t="s">
        <v>19</v>
      </c>
      <c r="E44" s="47" t="s">
        <v>23</v>
      </c>
      <c r="F44" s="47" t="s">
        <v>23</v>
      </c>
      <c r="G44" s="13" t="s">
        <v>1212</v>
      </c>
      <c r="H44" s="19">
        <v>63.9</v>
      </c>
      <c r="I44" s="19">
        <v>6.84</v>
      </c>
    </row>
    <row r="45" spans="1:9" ht="25.5" x14ac:dyDescent="0.2">
      <c r="A45" s="13"/>
      <c r="B45" s="17" t="s">
        <v>436</v>
      </c>
      <c r="C45" s="17" t="s">
        <v>438</v>
      </c>
      <c r="D45" s="47" t="s">
        <v>19</v>
      </c>
      <c r="E45" s="47" t="s">
        <v>23</v>
      </c>
      <c r="F45" s="47" t="s">
        <v>23</v>
      </c>
      <c r="G45" s="50" t="s">
        <v>388</v>
      </c>
      <c r="H45" s="19">
        <v>546.55999999999995</v>
      </c>
      <c r="I45" s="19"/>
    </row>
    <row r="46" spans="1:9" ht="25.5" x14ac:dyDescent="0.2">
      <c r="A46" s="13"/>
      <c r="B46" s="17" t="s">
        <v>439</v>
      </c>
      <c r="C46" s="17" t="s">
        <v>440</v>
      </c>
      <c r="D46" s="47" t="s">
        <v>19</v>
      </c>
      <c r="E46" s="47" t="s">
        <v>23</v>
      </c>
      <c r="F46" s="47" t="s">
        <v>23</v>
      </c>
      <c r="G46" s="50" t="s">
        <v>388</v>
      </c>
      <c r="H46" s="19">
        <v>567.5</v>
      </c>
      <c r="I46" s="19"/>
    </row>
    <row r="47" spans="1:9" ht="38.25" x14ac:dyDescent="0.2">
      <c r="A47" s="13"/>
      <c r="B47" s="17" t="s">
        <v>441</v>
      </c>
      <c r="C47" s="17" t="s">
        <v>442</v>
      </c>
      <c r="D47" s="47" t="s">
        <v>19</v>
      </c>
      <c r="E47" s="47" t="s">
        <v>292</v>
      </c>
      <c r="F47" s="47" t="s">
        <v>292</v>
      </c>
      <c r="G47" s="50" t="s">
        <v>388</v>
      </c>
      <c r="H47" s="19">
        <v>1289.0999999999999</v>
      </c>
      <c r="I47" s="19"/>
    </row>
    <row r="48" spans="1:9" ht="25.5" customHeight="1" x14ac:dyDescent="0.2">
      <c r="A48" s="13"/>
      <c r="B48" s="17" t="s">
        <v>443</v>
      </c>
      <c r="C48" s="17" t="s">
        <v>444</v>
      </c>
      <c r="D48" s="47" t="s">
        <v>19</v>
      </c>
      <c r="E48" s="47" t="s">
        <v>369</v>
      </c>
      <c r="F48" s="47" t="s">
        <v>369</v>
      </c>
      <c r="G48" s="50" t="s">
        <v>388</v>
      </c>
      <c r="H48" s="19">
        <v>2223.27</v>
      </c>
      <c r="I48" s="19"/>
    </row>
    <row r="49" spans="1:9" ht="25.5" x14ac:dyDescent="0.2">
      <c r="A49" s="13"/>
      <c r="B49" s="17" t="s">
        <v>430</v>
      </c>
      <c r="C49" s="17" t="s">
        <v>445</v>
      </c>
      <c r="D49" s="47" t="s">
        <v>19</v>
      </c>
      <c r="E49" s="47" t="s">
        <v>23</v>
      </c>
      <c r="F49" s="47" t="s">
        <v>23</v>
      </c>
      <c r="G49" s="50" t="s">
        <v>388</v>
      </c>
      <c r="H49" s="19">
        <v>429.05</v>
      </c>
      <c r="I49" s="19"/>
    </row>
    <row r="50" spans="1:9" ht="25.5" x14ac:dyDescent="0.2">
      <c r="A50" s="13"/>
      <c r="B50" s="17" t="s">
        <v>446</v>
      </c>
      <c r="C50" s="17" t="s">
        <v>447</v>
      </c>
      <c r="D50" s="47" t="s">
        <v>19</v>
      </c>
      <c r="E50" s="47" t="s">
        <v>23</v>
      </c>
      <c r="F50" s="47" t="s">
        <v>23</v>
      </c>
      <c r="G50" s="13" t="s">
        <v>1212</v>
      </c>
      <c r="H50" s="19">
        <v>90.06</v>
      </c>
      <c r="I50" s="19">
        <v>9.31</v>
      </c>
    </row>
    <row r="51" spans="1:9" x14ac:dyDescent="0.2">
      <c r="A51" s="13"/>
      <c r="B51" s="17" t="s">
        <v>448</v>
      </c>
      <c r="C51" s="17" t="s">
        <v>449</v>
      </c>
      <c r="D51" s="47" t="s">
        <v>35</v>
      </c>
      <c r="E51" s="47" t="s">
        <v>23</v>
      </c>
      <c r="F51" s="47" t="s">
        <v>23</v>
      </c>
      <c r="G51" s="13" t="s">
        <v>1212</v>
      </c>
      <c r="H51" s="13">
        <v>1.64</v>
      </c>
      <c r="I51" s="13">
        <v>0.35</v>
      </c>
    </row>
    <row r="52" spans="1:9" x14ac:dyDescent="0.2">
      <c r="A52" s="13"/>
      <c r="B52" s="17" t="s">
        <v>448</v>
      </c>
      <c r="C52" s="17" t="s">
        <v>450</v>
      </c>
      <c r="D52" s="47" t="s">
        <v>35</v>
      </c>
      <c r="E52" s="47" t="s">
        <v>23</v>
      </c>
      <c r="F52" s="47" t="s">
        <v>23</v>
      </c>
      <c r="G52" s="13" t="s">
        <v>1212</v>
      </c>
      <c r="H52" s="13">
        <v>1.64</v>
      </c>
      <c r="I52" s="13">
        <v>0.35</v>
      </c>
    </row>
    <row r="53" spans="1:9" x14ac:dyDescent="0.2">
      <c r="A53" s="13"/>
      <c r="B53" s="17" t="s">
        <v>448</v>
      </c>
      <c r="C53" s="17" t="s">
        <v>451</v>
      </c>
      <c r="D53" s="47" t="s">
        <v>35</v>
      </c>
      <c r="E53" s="47" t="s">
        <v>23</v>
      </c>
      <c r="F53" s="47" t="s">
        <v>23</v>
      </c>
      <c r="G53" s="13" t="s">
        <v>1212</v>
      </c>
      <c r="H53" s="13">
        <v>1.64</v>
      </c>
      <c r="I53" s="13">
        <v>0.35</v>
      </c>
    </row>
    <row r="54" spans="1:9" ht="12.75" customHeight="1" x14ac:dyDescent="0.2">
      <c r="A54" s="13"/>
      <c r="B54" s="17" t="s">
        <v>448</v>
      </c>
      <c r="C54" s="17" t="s">
        <v>452</v>
      </c>
      <c r="D54" s="47" t="s">
        <v>35</v>
      </c>
      <c r="E54" s="47" t="s">
        <v>23</v>
      </c>
      <c r="F54" s="47" t="s">
        <v>23</v>
      </c>
      <c r="G54" s="13" t="s">
        <v>1212</v>
      </c>
      <c r="H54" s="13">
        <v>1.64</v>
      </c>
      <c r="I54" s="13">
        <v>0.35</v>
      </c>
    </row>
    <row r="55" spans="1:9" ht="12.75" customHeight="1" x14ac:dyDescent="0.2">
      <c r="A55" s="13"/>
      <c r="B55" s="17" t="s">
        <v>448</v>
      </c>
      <c r="C55" s="17" t="s">
        <v>453</v>
      </c>
      <c r="D55" s="47" t="s">
        <v>35</v>
      </c>
      <c r="E55" s="47" t="s">
        <v>23</v>
      </c>
      <c r="F55" s="47" t="s">
        <v>23</v>
      </c>
      <c r="G55" s="13" t="s">
        <v>1212</v>
      </c>
      <c r="H55" s="13">
        <v>1.64</v>
      </c>
      <c r="I55" s="13">
        <v>0.35</v>
      </c>
    </row>
    <row r="56" spans="1:9" ht="12.75" customHeight="1" x14ac:dyDescent="0.2">
      <c r="A56" s="13"/>
      <c r="B56" s="17" t="s">
        <v>448</v>
      </c>
      <c r="C56" s="17" t="s">
        <v>454</v>
      </c>
      <c r="D56" s="47" t="s">
        <v>35</v>
      </c>
      <c r="E56" s="47" t="s">
        <v>23</v>
      </c>
      <c r="F56" s="47" t="s">
        <v>23</v>
      </c>
      <c r="G56" s="13" t="s">
        <v>1212</v>
      </c>
      <c r="H56" s="13">
        <v>1.64</v>
      </c>
      <c r="I56" s="13">
        <v>0.35</v>
      </c>
    </row>
    <row r="57" spans="1:9" ht="12.75" customHeight="1" x14ac:dyDescent="0.2">
      <c r="A57" s="13"/>
      <c r="B57" s="17" t="s">
        <v>448</v>
      </c>
      <c r="C57" s="17" t="s">
        <v>455</v>
      </c>
      <c r="D57" s="47" t="s">
        <v>35</v>
      </c>
      <c r="E57" s="47" t="s">
        <v>23</v>
      </c>
      <c r="F57" s="47" t="s">
        <v>23</v>
      </c>
      <c r="G57" s="13" t="s">
        <v>1212</v>
      </c>
      <c r="H57" s="13">
        <v>1.64</v>
      </c>
      <c r="I57" s="13">
        <v>0.35</v>
      </c>
    </row>
    <row r="58" spans="1:9" ht="12.75" customHeight="1" x14ac:dyDescent="0.2">
      <c r="A58" s="13"/>
      <c r="B58" s="17" t="s">
        <v>448</v>
      </c>
      <c r="C58" s="17" t="s">
        <v>456</v>
      </c>
      <c r="D58" s="47" t="s">
        <v>35</v>
      </c>
      <c r="E58" s="47" t="s">
        <v>23</v>
      </c>
      <c r="F58" s="47" t="s">
        <v>23</v>
      </c>
      <c r="G58" s="13" t="s">
        <v>1212</v>
      </c>
      <c r="H58" s="13">
        <v>1.64</v>
      </c>
      <c r="I58" s="13">
        <v>0.35</v>
      </c>
    </row>
    <row r="59" spans="1:9" ht="12.75" customHeight="1" x14ac:dyDescent="0.2">
      <c r="A59" s="13"/>
      <c r="B59" s="17" t="s">
        <v>448</v>
      </c>
      <c r="C59" s="17" t="s">
        <v>457</v>
      </c>
      <c r="D59" s="47" t="s">
        <v>35</v>
      </c>
      <c r="E59" s="47" t="s">
        <v>23</v>
      </c>
      <c r="F59" s="47" t="s">
        <v>23</v>
      </c>
      <c r="G59" s="13" t="s">
        <v>1212</v>
      </c>
      <c r="H59" s="13">
        <v>1.64</v>
      </c>
      <c r="I59" s="13">
        <v>0.35</v>
      </c>
    </row>
    <row r="60" spans="1:9" ht="12.75" customHeight="1" x14ac:dyDescent="0.2">
      <c r="A60" s="13"/>
      <c r="B60" s="17" t="s">
        <v>448</v>
      </c>
      <c r="C60" s="17" t="s">
        <v>458</v>
      </c>
      <c r="D60" s="47" t="s">
        <v>35</v>
      </c>
      <c r="E60" s="47" t="s">
        <v>23</v>
      </c>
      <c r="F60" s="47" t="s">
        <v>23</v>
      </c>
      <c r="G60" s="13" t="s">
        <v>1212</v>
      </c>
      <c r="H60" s="13">
        <v>1.64</v>
      </c>
      <c r="I60" s="13">
        <v>0.35</v>
      </c>
    </row>
    <row r="61" spans="1:9" ht="12.75" customHeight="1" x14ac:dyDescent="0.2">
      <c r="A61" s="13"/>
      <c r="B61" s="17" t="s">
        <v>448</v>
      </c>
      <c r="C61" s="17" t="s">
        <v>459</v>
      </c>
      <c r="D61" s="47" t="s">
        <v>35</v>
      </c>
      <c r="E61" s="47" t="s">
        <v>23</v>
      </c>
      <c r="F61" s="47" t="s">
        <v>23</v>
      </c>
      <c r="G61" s="13" t="s">
        <v>1212</v>
      </c>
      <c r="H61" s="13">
        <v>1.64</v>
      </c>
      <c r="I61" s="13">
        <v>0.35</v>
      </c>
    </row>
    <row r="62" spans="1:9" ht="12.75" customHeight="1" x14ac:dyDescent="0.2">
      <c r="A62" s="13"/>
      <c r="B62" s="17" t="s">
        <v>448</v>
      </c>
      <c r="C62" s="17" t="s">
        <v>460</v>
      </c>
      <c r="D62" s="47" t="s">
        <v>35</v>
      </c>
      <c r="E62" s="47" t="s">
        <v>23</v>
      </c>
      <c r="F62" s="47" t="s">
        <v>23</v>
      </c>
      <c r="G62" s="13" t="s">
        <v>1212</v>
      </c>
      <c r="H62" s="13">
        <v>1.64</v>
      </c>
      <c r="I62" s="13">
        <v>0.35</v>
      </c>
    </row>
    <row r="63" spans="1:9" x14ac:dyDescent="0.2">
      <c r="A63" s="13"/>
      <c r="B63" s="17" t="s">
        <v>448</v>
      </c>
      <c r="C63" s="17" t="s">
        <v>461</v>
      </c>
      <c r="D63" s="47" t="s">
        <v>35</v>
      </c>
      <c r="E63" s="47" t="s">
        <v>23</v>
      </c>
      <c r="F63" s="47" t="s">
        <v>23</v>
      </c>
      <c r="G63" s="13" t="s">
        <v>1212</v>
      </c>
      <c r="H63" s="13">
        <v>1.64</v>
      </c>
      <c r="I63" s="13">
        <v>0.35</v>
      </c>
    </row>
    <row r="64" spans="1:9" ht="12.75" customHeight="1" x14ac:dyDescent="0.2">
      <c r="A64" s="13"/>
      <c r="B64" s="17" t="s">
        <v>448</v>
      </c>
      <c r="C64" s="17" t="s">
        <v>462</v>
      </c>
      <c r="D64" s="47" t="s">
        <v>35</v>
      </c>
      <c r="E64" s="47" t="s">
        <v>23</v>
      </c>
      <c r="F64" s="47" t="s">
        <v>23</v>
      </c>
      <c r="G64" s="13" t="s">
        <v>1212</v>
      </c>
      <c r="H64" s="13">
        <v>1.64</v>
      </c>
      <c r="I64" s="13">
        <v>0.35</v>
      </c>
    </row>
    <row r="65" spans="1:9" x14ac:dyDescent="0.2">
      <c r="A65" s="13"/>
      <c r="B65" s="17" t="s">
        <v>463</v>
      </c>
      <c r="C65" s="17" t="s">
        <v>464</v>
      </c>
      <c r="D65" s="47" t="s">
        <v>35</v>
      </c>
      <c r="E65" s="47" t="s">
        <v>23</v>
      </c>
      <c r="F65" s="47" t="s">
        <v>23</v>
      </c>
      <c r="G65" s="13" t="s">
        <v>1212</v>
      </c>
      <c r="H65" s="13">
        <v>3.46</v>
      </c>
      <c r="I65" s="13">
        <v>0.6</v>
      </c>
    </row>
    <row r="66" spans="1:9" x14ac:dyDescent="0.2">
      <c r="A66" s="13"/>
      <c r="B66" s="17" t="s">
        <v>463</v>
      </c>
      <c r="C66" s="17" t="s">
        <v>465</v>
      </c>
      <c r="D66" s="47" t="s">
        <v>466</v>
      </c>
      <c r="E66" s="47" t="s">
        <v>23</v>
      </c>
      <c r="F66" s="47" t="s">
        <v>23</v>
      </c>
      <c r="G66" s="13" t="s">
        <v>1212</v>
      </c>
      <c r="H66" s="13">
        <v>6.04</v>
      </c>
      <c r="I66" s="13">
        <v>0.72</v>
      </c>
    </row>
    <row r="67" spans="1:9" ht="25.5" x14ac:dyDescent="0.2">
      <c r="A67" s="13"/>
      <c r="B67" s="17" t="s">
        <v>463</v>
      </c>
      <c r="C67" s="17" t="s">
        <v>467</v>
      </c>
      <c r="D67" s="47" t="s">
        <v>466</v>
      </c>
      <c r="E67" s="47" t="s">
        <v>23</v>
      </c>
      <c r="F67" s="47" t="s">
        <v>23</v>
      </c>
      <c r="G67" s="13" t="s">
        <v>1212</v>
      </c>
      <c r="H67" s="13">
        <v>6.04</v>
      </c>
      <c r="I67" s="13">
        <v>0.72</v>
      </c>
    </row>
    <row r="68" spans="1:9" x14ac:dyDescent="0.2">
      <c r="A68" s="13"/>
      <c r="B68" s="17" t="s">
        <v>463</v>
      </c>
      <c r="C68" s="17" t="s">
        <v>468</v>
      </c>
      <c r="D68" s="47" t="s">
        <v>466</v>
      </c>
      <c r="E68" s="47" t="s">
        <v>23</v>
      </c>
      <c r="F68" s="47" t="s">
        <v>23</v>
      </c>
      <c r="G68" s="13" t="s">
        <v>1212</v>
      </c>
      <c r="H68" s="13">
        <v>6.04</v>
      </c>
      <c r="I68" s="13">
        <v>0.72</v>
      </c>
    </row>
    <row r="69" spans="1:9" ht="25.5" x14ac:dyDescent="0.2">
      <c r="A69" s="13"/>
      <c r="B69" s="17" t="s">
        <v>463</v>
      </c>
      <c r="C69" s="17" t="s">
        <v>469</v>
      </c>
      <c r="D69" s="47" t="s">
        <v>466</v>
      </c>
      <c r="E69" s="47" t="s">
        <v>23</v>
      </c>
      <c r="F69" s="47" t="s">
        <v>23</v>
      </c>
      <c r="G69" s="13" t="s">
        <v>1212</v>
      </c>
      <c r="H69" s="13">
        <v>6.04</v>
      </c>
      <c r="I69" s="13">
        <v>0.72</v>
      </c>
    </row>
    <row r="70" spans="1:9" x14ac:dyDescent="0.2">
      <c r="A70" s="13"/>
      <c r="B70" s="17" t="s">
        <v>463</v>
      </c>
      <c r="C70" s="17" t="s">
        <v>470</v>
      </c>
      <c r="D70" s="47" t="s">
        <v>466</v>
      </c>
      <c r="E70" s="47" t="s">
        <v>23</v>
      </c>
      <c r="F70" s="47" t="s">
        <v>23</v>
      </c>
      <c r="G70" s="13" t="s">
        <v>1212</v>
      </c>
      <c r="H70" s="13">
        <v>6.04</v>
      </c>
      <c r="I70" s="13">
        <v>0.72</v>
      </c>
    </row>
    <row r="71" spans="1:9" ht="25.5" x14ac:dyDescent="0.2">
      <c r="A71" s="13"/>
      <c r="B71" s="17" t="s">
        <v>463</v>
      </c>
      <c r="C71" s="17" t="s">
        <v>471</v>
      </c>
      <c r="D71" s="47" t="s">
        <v>466</v>
      </c>
      <c r="E71" s="47" t="s">
        <v>23</v>
      </c>
      <c r="F71" s="47" t="s">
        <v>23</v>
      </c>
      <c r="G71" s="13" t="s">
        <v>1212</v>
      </c>
      <c r="H71" s="13">
        <v>6.04</v>
      </c>
      <c r="I71" s="13">
        <v>0.72</v>
      </c>
    </row>
    <row r="72" spans="1:9" x14ac:dyDescent="0.2">
      <c r="A72" s="13"/>
      <c r="B72" s="17" t="s">
        <v>463</v>
      </c>
      <c r="C72" s="17" t="s">
        <v>472</v>
      </c>
      <c r="D72" s="47" t="s">
        <v>466</v>
      </c>
      <c r="E72" s="47" t="s">
        <v>23</v>
      </c>
      <c r="F72" s="47" t="s">
        <v>23</v>
      </c>
      <c r="G72" s="13" t="s">
        <v>1212</v>
      </c>
      <c r="H72" s="13">
        <v>6.04</v>
      </c>
      <c r="I72" s="13">
        <v>0.72</v>
      </c>
    </row>
    <row r="73" spans="1:9" ht="25.5" x14ac:dyDescent="0.2">
      <c r="A73" s="13"/>
      <c r="B73" s="17" t="s">
        <v>463</v>
      </c>
      <c r="C73" s="17" t="s">
        <v>473</v>
      </c>
      <c r="D73" s="47" t="s">
        <v>466</v>
      </c>
      <c r="E73" s="47" t="s">
        <v>23</v>
      </c>
      <c r="F73" s="47" t="s">
        <v>23</v>
      </c>
      <c r="G73" s="13" t="s">
        <v>1212</v>
      </c>
      <c r="H73" s="13">
        <v>6.04</v>
      </c>
      <c r="I73" s="13">
        <v>0.72</v>
      </c>
    </row>
    <row r="74" spans="1:9" x14ac:dyDescent="0.2">
      <c r="A74" s="13"/>
      <c r="B74" s="17" t="s">
        <v>463</v>
      </c>
      <c r="C74" s="17" t="s">
        <v>474</v>
      </c>
      <c r="D74" s="47" t="s">
        <v>466</v>
      </c>
      <c r="E74" s="47" t="s">
        <v>23</v>
      </c>
      <c r="F74" s="47" t="s">
        <v>23</v>
      </c>
      <c r="G74" s="13" t="s">
        <v>1212</v>
      </c>
      <c r="H74" s="13">
        <v>6.04</v>
      </c>
      <c r="I74" s="13">
        <v>0.72</v>
      </c>
    </row>
    <row r="75" spans="1:9" ht="25.5" x14ac:dyDescent="0.2">
      <c r="A75" s="13"/>
      <c r="B75" s="17" t="s">
        <v>463</v>
      </c>
      <c r="C75" s="17" t="s">
        <v>475</v>
      </c>
      <c r="D75" s="47" t="s">
        <v>466</v>
      </c>
      <c r="E75" s="47" t="s">
        <v>23</v>
      </c>
      <c r="F75" s="47" t="s">
        <v>23</v>
      </c>
      <c r="G75" s="13" t="s">
        <v>1212</v>
      </c>
      <c r="H75" s="13">
        <v>6.04</v>
      </c>
      <c r="I75" s="13">
        <v>0.72</v>
      </c>
    </row>
    <row r="76" spans="1:9" x14ac:dyDescent="0.2">
      <c r="A76" s="13"/>
      <c r="B76" s="17" t="s">
        <v>463</v>
      </c>
      <c r="C76" s="17" t="s">
        <v>476</v>
      </c>
      <c r="D76" s="47" t="s">
        <v>466</v>
      </c>
      <c r="E76" s="47" t="s">
        <v>23</v>
      </c>
      <c r="F76" s="47" t="s">
        <v>23</v>
      </c>
      <c r="G76" s="13" t="s">
        <v>1212</v>
      </c>
      <c r="H76" s="13">
        <v>6.04</v>
      </c>
      <c r="I76" s="13">
        <v>0.72</v>
      </c>
    </row>
    <row r="77" spans="1:9" ht="25.5" x14ac:dyDescent="0.2">
      <c r="A77" s="13"/>
      <c r="B77" s="17" t="s">
        <v>463</v>
      </c>
      <c r="C77" s="17" t="s">
        <v>477</v>
      </c>
      <c r="D77" s="47" t="s">
        <v>466</v>
      </c>
      <c r="E77" s="47" t="s">
        <v>23</v>
      </c>
      <c r="F77" s="47" t="s">
        <v>23</v>
      </c>
      <c r="G77" s="13" t="s">
        <v>1212</v>
      </c>
      <c r="H77" s="13">
        <v>6.04</v>
      </c>
      <c r="I77" s="13">
        <v>0.72</v>
      </c>
    </row>
    <row r="78" spans="1:9" x14ac:dyDescent="0.2">
      <c r="A78" s="13"/>
      <c r="B78" s="17" t="s">
        <v>463</v>
      </c>
      <c r="C78" s="17" t="s">
        <v>478</v>
      </c>
      <c r="D78" s="47" t="s">
        <v>466</v>
      </c>
      <c r="E78" s="47" t="s">
        <v>23</v>
      </c>
      <c r="F78" s="47" t="s">
        <v>23</v>
      </c>
      <c r="G78" s="13" t="s">
        <v>1212</v>
      </c>
      <c r="H78" s="13">
        <v>6.04</v>
      </c>
      <c r="I78" s="13">
        <v>0.72</v>
      </c>
    </row>
    <row r="79" spans="1:9" ht="25.5" x14ac:dyDescent="0.2">
      <c r="A79" s="13"/>
      <c r="B79" s="17" t="s">
        <v>463</v>
      </c>
      <c r="C79" s="17" t="s">
        <v>479</v>
      </c>
      <c r="D79" s="47" t="s">
        <v>466</v>
      </c>
      <c r="E79" s="47" t="s">
        <v>23</v>
      </c>
      <c r="F79" s="47" t="s">
        <v>23</v>
      </c>
      <c r="G79" s="13" t="s">
        <v>1212</v>
      </c>
      <c r="H79" s="13">
        <v>6.04</v>
      </c>
      <c r="I79" s="13">
        <v>0.72</v>
      </c>
    </row>
    <row r="80" spans="1:9" x14ac:dyDescent="0.2">
      <c r="A80" s="13"/>
      <c r="B80" s="17" t="s">
        <v>463</v>
      </c>
      <c r="C80" s="17" t="s">
        <v>480</v>
      </c>
      <c r="D80" s="47" t="s">
        <v>35</v>
      </c>
      <c r="E80" s="47" t="s">
        <v>23</v>
      </c>
      <c r="F80" s="47" t="s">
        <v>23</v>
      </c>
      <c r="G80" s="13" t="s">
        <v>1212</v>
      </c>
      <c r="H80" s="19">
        <v>8.6300000000000008</v>
      </c>
      <c r="I80" s="19">
        <v>6.92</v>
      </c>
    </row>
    <row r="81" spans="1:9" x14ac:dyDescent="0.2">
      <c r="A81" s="13"/>
      <c r="B81" s="17" t="s">
        <v>463</v>
      </c>
      <c r="C81" s="17" t="s">
        <v>481</v>
      </c>
      <c r="D81" s="47" t="s">
        <v>35</v>
      </c>
      <c r="E81" s="47" t="s">
        <v>23</v>
      </c>
      <c r="F81" s="47" t="s">
        <v>23</v>
      </c>
      <c r="G81" s="13" t="s">
        <v>1212</v>
      </c>
      <c r="H81" s="19">
        <v>8.6300000000000008</v>
      </c>
      <c r="I81" s="19">
        <v>6.92</v>
      </c>
    </row>
    <row r="82" spans="1:9" x14ac:dyDescent="0.2">
      <c r="A82" s="13"/>
      <c r="B82" s="17" t="s">
        <v>463</v>
      </c>
      <c r="C82" s="17" t="s">
        <v>482</v>
      </c>
      <c r="D82" s="47" t="s">
        <v>35</v>
      </c>
      <c r="E82" s="47" t="s">
        <v>23</v>
      </c>
      <c r="F82" s="47" t="s">
        <v>23</v>
      </c>
      <c r="G82" s="13" t="s">
        <v>1212</v>
      </c>
      <c r="H82" s="19">
        <v>18.3</v>
      </c>
      <c r="I82" s="19">
        <v>5.39</v>
      </c>
    </row>
    <row r="83" spans="1:9" x14ac:dyDescent="0.2">
      <c r="A83" s="13"/>
      <c r="B83" s="17" t="s">
        <v>463</v>
      </c>
      <c r="C83" s="17" t="s">
        <v>483</v>
      </c>
      <c r="D83" s="47" t="s">
        <v>35</v>
      </c>
      <c r="E83" s="47" t="s">
        <v>23</v>
      </c>
      <c r="F83" s="47" t="s">
        <v>23</v>
      </c>
      <c r="G83" s="13" t="s">
        <v>1212</v>
      </c>
      <c r="H83" s="19">
        <v>18.3</v>
      </c>
      <c r="I83" s="19">
        <v>5.4</v>
      </c>
    </row>
    <row r="84" spans="1:9" ht="25.5" x14ac:dyDescent="0.2">
      <c r="A84" s="13"/>
      <c r="B84" s="17" t="s">
        <v>484</v>
      </c>
      <c r="C84" s="17" t="s">
        <v>485</v>
      </c>
      <c r="D84" s="47" t="s">
        <v>35</v>
      </c>
      <c r="E84" s="47" t="s">
        <v>23</v>
      </c>
      <c r="F84" s="47" t="s">
        <v>23</v>
      </c>
      <c r="G84" s="13" t="s">
        <v>1212</v>
      </c>
      <c r="H84" s="19">
        <v>4.2</v>
      </c>
      <c r="I84" s="19">
        <v>1.32</v>
      </c>
    </row>
    <row r="85" spans="1:9" ht="25.5" x14ac:dyDescent="0.2">
      <c r="A85" s="13"/>
      <c r="B85" s="17" t="s">
        <v>484</v>
      </c>
      <c r="C85" s="17" t="s">
        <v>486</v>
      </c>
      <c r="D85" s="47" t="s">
        <v>35</v>
      </c>
      <c r="E85" s="47" t="s">
        <v>23</v>
      </c>
      <c r="F85" s="47" t="s">
        <v>23</v>
      </c>
      <c r="G85" s="13" t="s">
        <v>1212</v>
      </c>
      <c r="H85" s="19">
        <v>4.2</v>
      </c>
      <c r="I85" s="19">
        <v>1.32</v>
      </c>
    </row>
    <row r="86" spans="1:9" ht="25.5" x14ac:dyDescent="0.2">
      <c r="A86" s="13"/>
      <c r="B86" s="17" t="s">
        <v>484</v>
      </c>
      <c r="C86" s="17" t="s">
        <v>487</v>
      </c>
      <c r="D86" s="47" t="s">
        <v>35</v>
      </c>
      <c r="E86" s="47" t="s">
        <v>23</v>
      </c>
      <c r="F86" s="47" t="s">
        <v>23</v>
      </c>
      <c r="G86" s="13" t="s">
        <v>1212</v>
      </c>
      <c r="H86" s="19">
        <v>4.2</v>
      </c>
      <c r="I86" s="19">
        <v>1.32</v>
      </c>
    </row>
    <row r="87" spans="1:9" ht="25.5" x14ac:dyDescent="0.2">
      <c r="A87" s="13"/>
      <c r="B87" s="17" t="s">
        <v>484</v>
      </c>
      <c r="C87" s="17" t="s">
        <v>488</v>
      </c>
      <c r="D87" s="47" t="s">
        <v>35</v>
      </c>
      <c r="E87" s="47" t="s">
        <v>23</v>
      </c>
      <c r="F87" s="47" t="s">
        <v>23</v>
      </c>
      <c r="G87" s="13" t="s">
        <v>1212</v>
      </c>
      <c r="H87" s="19">
        <v>4.2</v>
      </c>
      <c r="I87" s="19">
        <v>1.32</v>
      </c>
    </row>
    <row r="88" spans="1:9" ht="25.5" x14ac:dyDescent="0.2">
      <c r="A88" s="13"/>
      <c r="B88" s="17" t="s">
        <v>484</v>
      </c>
      <c r="C88" s="17" t="s">
        <v>489</v>
      </c>
      <c r="D88" s="47" t="s">
        <v>35</v>
      </c>
      <c r="E88" s="47" t="s">
        <v>23</v>
      </c>
      <c r="F88" s="47" t="s">
        <v>23</v>
      </c>
      <c r="G88" s="13" t="s">
        <v>1212</v>
      </c>
      <c r="H88" s="19">
        <v>4.2</v>
      </c>
      <c r="I88" s="19">
        <v>1.32</v>
      </c>
    </row>
    <row r="89" spans="1:9" ht="25.5" x14ac:dyDescent="0.2">
      <c r="A89" s="13"/>
      <c r="B89" s="17" t="s">
        <v>484</v>
      </c>
      <c r="C89" s="17" t="s">
        <v>490</v>
      </c>
      <c r="D89" s="47" t="s">
        <v>35</v>
      </c>
      <c r="E89" s="47" t="s">
        <v>23</v>
      </c>
      <c r="F89" s="47" t="s">
        <v>23</v>
      </c>
      <c r="G89" s="13" t="s">
        <v>1212</v>
      </c>
      <c r="H89" s="19">
        <v>4.2</v>
      </c>
      <c r="I89" s="19">
        <v>1.32</v>
      </c>
    </row>
    <row r="90" spans="1:9" ht="25.5" x14ac:dyDescent="0.2">
      <c r="A90" s="13"/>
      <c r="B90" s="17" t="s">
        <v>484</v>
      </c>
      <c r="C90" s="17" t="s">
        <v>491</v>
      </c>
      <c r="D90" s="47" t="s">
        <v>35</v>
      </c>
      <c r="E90" s="47" t="s">
        <v>23</v>
      </c>
      <c r="F90" s="47" t="s">
        <v>23</v>
      </c>
      <c r="G90" s="13" t="s">
        <v>1212</v>
      </c>
      <c r="H90" s="19">
        <v>4.2</v>
      </c>
      <c r="I90" s="19">
        <v>1.32</v>
      </c>
    </row>
    <row r="91" spans="1:9" ht="25.5" x14ac:dyDescent="0.2">
      <c r="A91" s="13"/>
      <c r="B91" s="17" t="s">
        <v>484</v>
      </c>
      <c r="C91" s="17" t="s">
        <v>492</v>
      </c>
      <c r="D91" s="47" t="s">
        <v>35</v>
      </c>
      <c r="E91" s="47" t="s">
        <v>23</v>
      </c>
      <c r="F91" s="47" t="s">
        <v>23</v>
      </c>
      <c r="G91" s="13" t="s">
        <v>1212</v>
      </c>
      <c r="H91" s="19">
        <v>4.2</v>
      </c>
      <c r="I91" s="19">
        <v>1.32</v>
      </c>
    </row>
    <row r="92" spans="1:9" ht="25.5" x14ac:dyDescent="0.2">
      <c r="A92" s="13"/>
      <c r="B92" s="17" t="s">
        <v>493</v>
      </c>
      <c r="C92" s="17" t="s">
        <v>494</v>
      </c>
      <c r="D92" s="47" t="s">
        <v>35</v>
      </c>
      <c r="E92" s="47" t="s">
        <v>23</v>
      </c>
      <c r="F92" s="47" t="s">
        <v>23</v>
      </c>
      <c r="G92" s="13" t="s">
        <v>1212</v>
      </c>
      <c r="H92" s="19">
        <v>68.760000000000005</v>
      </c>
      <c r="I92" s="19">
        <v>36.479999999999997</v>
      </c>
    </row>
    <row r="93" spans="1:9" x14ac:dyDescent="0.2">
      <c r="A93" s="13"/>
      <c r="B93" s="17" t="s">
        <v>495</v>
      </c>
      <c r="C93" s="17" t="s">
        <v>496</v>
      </c>
      <c r="D93" s="47" t="s">
        <v>19</v>
      </c>
      <c r="E93" s="47" t="s">
        <v>23</v>
      </c>
      <c r="F93" s="47" t="s">
        <v>23</v>
      </c>
      <c r="G93" s="13" t="s">
        <v>1212</v>
      </c>
      <c r="H93" s="19">
        <v>19.14</v>
      </c>
      <c r="I93" s="19">
        <v>4.21</v>
      </c>
    </row>
    <row r="94" spans="1:9" x14ac:dyDescent="0.2">
      <c r="A94" s="13"/>
      <c r="B94" s="17" t="s">
        <v>497</v>
      </c>
      <c r="C94" s="17" t="s">
        <v>498</v>
      </c>
      <c r="D94" s="47" t="s">
        <v>19</v>
      </c>
      <c r="E94" s="47" t="s">
        <v>292</v>
      </c>
      <c r="F94" s="47" t="s">
        <v>292</v>
      </c>
      <c r="G94" s="13" t="s">
        <v>1212</v>
      </c>
      <c r="H94" s="19">
        <v>90.78</v>
      </c>
      <c r="I94" s="19">
        <v>69.099999999999994</v>
      </c>
    </row>
    <row r="95" spans="1:9" ht="25.5" x14ac:dyDescent="0.2">
      <c r="A95" s="13"/>
      <c r="B95" s="66" t="s">
        <v>499</v>
      </c>
      <c r="C95" s="17" t="s">
        <v>500</v>
      </c>
      <c r="D95" s="47" t="s">
        <v>19</v>
      </c>
      <c r="E95" s="47" t="s">
        <v>292</v>
      </c>
      <c r="F95" s="47" t="s">
        <v>292</v>
      </c>
      <c r="G95" s="13" t="s">
        <v>1212</v>
      </c>
      <c r="H95" s="19">
        <v>128.4</v>
      </c>
      <c r="I95" s="19">
        <v>10.15</v>
      </c>
    </row>
    <row r="96" spans="1:9" ht="38.25" x14ac:dyDescent="0.2">
      <c r="A96" s="13"/>
      <c r="B96" s="17" t="s">
        <v>501</v>
      </c>
      <c r="C96" s="17" t="s">
        <v>502</v>
      </c>
      <c r="D96" s="47" t="s">
        <v>19</v>
      </c>
      <c r="E96" s="47" t="s">
        <v>292</v>
      </c>
      <c r="F96" s="47" t="s">
        <v>292</v>
      </c>
      <c r="G96" s="13" t="s">
        <v>1212</v>
      </c>
      <c r="H96" s="19">
        <v>59.48</v>
      </c>
      <c r="I96" s="19">
        <v>6.41</v>
      </c>
    </row>
    <row r="97" spans="1:9" x14ac:dyDescent="0.2">
      <c r="A97" s="13"/>
      <c r="B97" s="17" t="s">
        <v>503</v>
      </c>
      <c r="C97" s="17" t="s">
        <v>504</v>
      </c>
      <c r="D97" s="47" t="s">
        <v>19</v>
      </c>
      <c r="E97" s="47" t="s">
        <v>369</v>
      </c>
      <c r="F97" s="47" t="s">
        <v>369</v>
      </c>
      <c r="G97" s="13" t="s">
        <v>1212</v>
      </c>
      <c r="H97" s="19">
        <v>3.47</v>
      </c>
      <c r="I97" s="19">
        <v>0.72</v>
      </c>
    </row>
    <row r="98" spans="1:9" ht="25.5" x14ac:dyDescent="0.2">
      <c r="A98" s="13"/>
      <c r="B98" s="17" t="s">
        <v>505</v>
      </c>
      <c r="C98" s="17" t="s">
        <v>506</v>
      </c>
      <c r="D98" s="47" t="s">
        <v>19</v>
      </c>
      <c r="E98" s="47" t="s">
        <v>369</v>
      </c>
      <c r="F98" s="47" t="s">
        <v>369</v>
      </c>
      <c r="G98" s="13" t="s">
        <v>1212</v>
      </c>
      <c r="H98" s="19">
        <v>21.16</v>
      </c>
      <c r="I98" s="19">
        <v>21</v>
      </c>
    </row>
    <row r="99" spans="1:9" x14ac:dyDescent="0.2">
      <c r="A99" s="13"/>
      <c r="B99" s="17" t="s">
        <v>395</v>
      </c>
      <c r="C99" s="17" t="s">
        <v>507</v>
      </c>
      <c r="D99" s="47" t="s">
        <v>19</v>
      </c>
      <c r="E99" s="47" t="s">
        <v>23</v>
      </c>
      <c r="F99" s="47" t="s">
        <v>23</v>
      </c>
      <c r="G99" s="13" t="s">
        <v>1212</v>
      </c>
      <c r="H99" s="19">
        <v>6.46</v>
      </c>
      <c r="I99" s="19">
        <v>5.64</v>
      </c>
    </row>
    <row r="100" spans="1:9" x14ac:dyDescent="0.2">
      <c r="A100" s="13"/>
      <c r="B100" s="17" t="s">
        <v>399</v>
      </c>
      <c r="C100" s="17" t="s">
        <v>508</v>
      </c>
      <c r="D100" s="47" t="s">
        <v>19</v>
      </c>
      <c r="E100" s="47" t="s">
        <v>23</v>
      </c>
      <c r="F100" s="47" t="s">
        <v>23</v>
      </c>
      <c r="G100" s="13" t="s">
        <v>1212</v>
      </c>
      <c r="H100" s="19">
        <v>5.23</v>
      </c>
      <c r="I100" s="19">
        <v>3.79</v>
      </c>
    </row>
    <row r="101" spans="1:9" ht="38.25" x14ac:dyDescent="0.2">
      <c r="A101" s="13"/>
      <c r="B101" s="17" t="s">
        <v>399</v>
      </c>
      <c r="C101" s="17" t="s">
        <v>509</v>
      </c>
      <c r="D101" s="47" t="s">
        <v>19</v>
      </c>
      <c r="E101" s="47" t="s">
        <v>23</v>
      </c>
      <c r="F101" s="47" t="s">
        <v>23</v>
      </c>
      <c r="G101" s="13" t="s">
        <v>1212</v>
      </c>
      <c r="H101" s="19">
        <v>67.319999999999993</v>
      </c>
      <c r="I101" s="19">
        <v>4.91</v>
      </c>
    </row>
    <row r="102" spans="1:9" x14ac:dyDescent="0.2">
      <c r="A102" s="13"/>
      <c r="B102" s="17" t="s">
        <v>510</v>
      </c>
      <c r="C102" s="17" t="s">
        <v>511</v>
      </c>
      <c r="D102" s="47" t="s">
        <v>19</v>
      </c>
      <c r="E102" s="47" t="s">
        <v>23</v>
      </c>
      <c r="F102" s="47" t="s">
        <v>23</v>
      </c>
      <c r="G102" s="13" t="s">
        <v>1212</v>
      </c>
      <c r="H102" s="19">
        <v>17.38</v>
      </c>
      <c r="I102" s="19">
        <v>1.1000000000000001</v>
      </c>
    </row>
    <row r="103" spans="1:9" x14ac:dyDescent="0.2">
      <c r="A103" s="13"/>
      <c r="B103" s="17" t="s">
        <v>512</v>
      </c>
      <c r="C103" s="17" t="s">
        <v>513</v>
      </c>
      <c r="D103" s="47" t="s">
        <v>19</v>
      </c>
      <c r="E103" s="47" t="s">
        <v>23</v>
      </c>
      <c r="F103" s="47" t="s">
        <v>23</v>
      </c>
      <c r="G103" s="13" t="s">
        <v>1212</v>
      </c>
      <c r="H103" s="19">
        <v>7.56</v>
      </c>
      <c r="I103" s="19">
        <v>1.34</v>
      </c>
    </row>
    <row r="104" spans="1:9" ht="25.5" x14ac:dyDescent="0.2">
      <c r="A104" s="13"/>
      <c r="B104" s="17" t="s">
        <v>514</v>
      </c>
      <c r="C104" s="17" t="s">
        <v>515</v>
      </c>
      <c r="D104" s="47" t="s">
        <v>19</v>
      </c>
      <c r="E104" s="47" t="s">
        <v>23</v>
      </c>
      <c r="F104" s="47" t="s">
        <v>23</v>
      </c>
      <c r="G104" s="13" t="s">
        <v>1212</v>
      </c>
      <c r="H104" s="19">
        <v>29.56</v>
      </c>
      <c r="I104" s="19">
        <v>0.93</v>
      </c>
    </row>
    <row r="105" spans="1:9" ht="25.5" x14ac:dyDescent="0.2">
      <c r="A105" s="13"/>
      <c r="B105" s="17" t="s">
        <v>516</v>
      </c>
      <c r="C105" s="17" t="s">
        <v>517</v>
      </c>
      <c r="D105" s="47" t="s">
        <v>19</v>
      </c>
      <c r="E105" s="47" t="s">
        <v>23</v>
      </c>
      <c r="F105" s="47" t="s">
        <v>23</v>
      </c>
      <c r="G105" s="13" t="s">
        <v>1212</v>
      </c>
      <c r="H105" s="19">
        <v>3.51</v>
      </c>
      <c r="I105" s="19">
        <v>1.78</v>
      </c>
    </row>
    <row r="106" spans="1:9" ht="25.5" x14ac:dyDescent="0.2">
      <c r="A106" s="13"/>
      <c r="B106" s="17" t="s">
        <v>518</v>
      </c>
      <c r="C106" s="17" t="s">
        <v>517</v>
      </c>
      <c r="D106" s="47" t="s">
        <v>19</v>
      </c>
      <c r="E106" s="47" t="s">
        <v>23</v>
      </c>
      <c r="F106" s="47" t="s">
        <v>23</v>
      </c>
      <c r="G106" s="13" t="s">
        <v>1212</v>
      </c>
      <c r="H106" s="19">
        <v>3.51</v>
      </c>
      <c r="I106" s="19">
        <v>1.42</v>
      </c>
    </row>
    <row r="107" spans="1:9" ht="25.5" x14ac:dyDescent="0.2">
      <c r="A107" s="13"/>
      <c r="B107" s="17" t="s">
        <v>382</v>
      </c>
      <c r="C107" s="17" t="s">
        <v>519</v>
      </c>
      <c r="D107" s="47" t="s">
        <v>19</v>
      </c>
      <c r="E107" s="47" t="s">
        <v>23</v>
      </c>
      <c r="F107" s="47" t="s">
        <v>23</v>
      </c>
      <c r="G107" s="13" t="s">
        <v>1212</v>
      </c>
      <c r="H107" s="19">
        <v>304.58</v>
      </c>
      <c r="I107" s="19">
        <v>259.61</v>
      </c>
    </row>
    <row r="108" spans="1:9" ht="25.5" x14ac:dyDescent="0.2">
      <c r="A108" s="13"/>
      <c r="B108" s="63" t="s">
        <v>389</v>
      </c>
      <c r="C108" s="17" t="s">
        <v>520</v>
      </c>
      <c r="D108" s="47" t="s">
        <v>19</v>
      </c>
      <c r="E108" s="47" t="s">
        <v>23</v>
      </c>
      <c r="F108" s="47" t="s">
        <v>23</v>
      </c>
      <c r="G108" s="13" t="s">
        <v>1212</v>
      </c>
      <c r="H108" s="19">
        <v>30.78</v>
      </c>
      <c r="I108" s="19">
        <v>27.25</v>
      </c>
    </row>
    <row r="109" spans="1:9" ht="15" customHeight="1" x14ac:dyDescent="0.2">
      <c r="A109" s="13"/>
      <c r="B109" s="17" t="s">
        <v>521</v>
      </c>
      <c r="C109" s="17" t="s">
        <v>522</v>
      </c>
      <c r="D109" s="47" t="s">
        <v>35</v>
      </c>
      <c r="E109" s="47" t="s">
        <v>23</v>
      </c>
      <c r="F109" s="47" t="s">
        <v>23</v>
      </c>
      <c r="G109" s="13" t="s">
        <v>1212</v>
      </c>
      <c r="H109" s="19">
        <v>26.18</v>
      </c>
      <c r="I109" s="19">
        <v>5.49</v>
      </c>
    </row>
    <row r="110" spans="1:9" ht="38.25" x14ac:dyDescent="0.2">
      <c r="A110" s="13"/>
      <c r="B110" s="17" t="s">
        <v>523</v>
      </c>
      <c r="C110" s="17" t="s">
        <v>524</v>
      </c>
      <c r="D110" s="47" t="s">
        <v>35</v>
      </c>
      <c r="E110" s="47" t="s">
        <v>23</v>
      </c>
      <c r="F110" s="47" t="s">
        <v>23</v>
      </c>
      <c r="G110" s="13" t="s">
        <v>1212</v>
      </c>
      <c r="H110" s="19">
        <v>19.059999999999999</v>
      </c>
      <c r="I110" s="19">
        <v>4.58</v>
      </c>
    </row>
    <row r="111" spans="1:9" x14ac:dyDescent="0.2">
      <c r="A111" s="13"/>
      <c r="B111" s="17" t="s">
        <v>525</v>
      </c>
      <c r="C111" s="17" t="s">
        <v>526</v>
      </c>
      <c r="D111" s="47" t="s">
        <v>35</v>
      </c>
      <c r="E111" s="47" t="s">
        <v>23</v>
      </c>
      <c r="F111" s="47" t="s">
        <v>23</v>
      </c>
      <c r="G111" s="13" t="s">
        <v>1212</v>
      </c>
      <c r="H111" s="19">
        <v>3.94</v>
      </c>
      <c r="I111" s="19">
        <v>1.0900000000000001</v>
      </c>
    </row>
    <row r="112" spans="1:9" ht="12.75" customHeight="1" x14ac:dyDescent="0.2">
      <c r="A112" s="13"/>
      <c r="B112" s="17" t="s">
        <v>527</v>
      </c>
      <c r="C112" s="17" t="s">
        <v>528</v>
      </c>
      <c r="D112" s="47" t="s">
        <v>35</v>
      </c>
      <c r="E112" s="47" t="s">
        <v>23</v>
      </c>
      <c r="F112" s="47" t="s">
        <v>23</v>
      </c>
      <c r="G112" s="13" t="s">
        <v>1212</v>
      </c>
      <c r="H112" s="19">
        <v>12.09</v>
      </c>
      <c r="I112" s="19">
        <v>10.06</v>
      </c>
    </row>
    <row r="113" spans="1:9" ht="25.5" x14ac:dyDescent="0.2">
      <c r="A113" s="13"/>
      <c r="B113" s="17" t="s">
        <v>529</v>
      </c>
      <c r="C113" s="17" t="s">
        <v>530</v>
      </c>
      <c r="D113" s="47" t="s">
        <v>35</v>
      </c>
      <c r="E113" s="47" t="s">
        <v>23</v>
      </c>
      <c r="F113" s="47" t="s">
        <v>23</v>
      </c>
      <c r="G113" s="13" t="s">
        <v>1212</v>
      </c>
      <c r="H113" s="19">
        <v>11.18</v>
      </c>
      <c r="I113" s="19">
        <v>10.74</v>
      </c>
    </row>
    <row r="114" spans="1:9" x14ac:dyDescent="0.2">
      <c r="A114" s="13"/>
      <c r="B114" s="17" t="s">
        <v>484</v>
      </c>
      <c r="C114" s="17" t="s">
        <v>532</v>
      </c>
      <c r="D114" s="47" t="s">
        <v>35</v>
      </c>
      <c r="E114" s="47" t="s">
        <v>23</v>
      </c>
      <c r="F114" s="47" t="s">
        <v>23</v>
      </c>
      <c r="G114" s="13" t="s">
        <v>1212</v>
      </c>
      <c r="H114" s="19">
        <v>51.78</v>
      </c>
      <c r="I114" s="19">
        <v>48.69</v>
      </c>
    </row>
    <row r="115" spans="1:9" ht="25.5" customHeight="1" x14ac:dyDescent="0.2">
      <c r="A115" s="13"/>
      <c r="B115" s="17" t="s">
        <v>533</v>
      </c>
      <c r="C115" s="17" t="s">
        <v>534</v>
      </c>
      <c r="D115" s="47" t="s">
        <v>35</v>
      </c>
      <c r="E115" s="47" t="s">
        <v>23</v>
      </c>
      <c r="F115" s="47" t="s">
        <v>23</v>
      </c>
      <c r="G115" s="13" t="s">
        <v>1212</v>
      </c>
      <c r="H115" s="19">
        <v>24.7</v>
      </c>
      <c r="I115" s="19">
        <v>12.77</v>
      </c>
    </row>
    <row r="116" spans="1:9" ht="39.75" customHeight="1" x14ac:dyDescent="0.2">
      <c r="A116" s="13"/>
      <c r="B116" s="17" t="s">
        <v>535</v>
      </c>
      <c r="C116" s="17" t="s">
        <v>536</v>
      </c>
      <c r="D116" s="47" t="s">
        <v>35</v>
      </c>
      <c r="E116" s="47" t="s">
        <v>23</v>
      </c>
      <c r="F116" s="47" t="s">
        <v>23</v>
      </c>
      <c r="G116" s="13" t="s">
        <v>1212</v>
      </c>
      <c r="H116" s="19">
        <v>43.21</v>
      </c>
      <c r="I116" s="19">
        <v>39.6</v>
      </c>
    </row>
    <row r="117" spans="1:9" x14ac:dyDescent="0.2">
      <c r="A117" s="13"/>
      <c r="B117" s="17" t="s">
        <v>537</v>
      </c>
      <c r="C117" s="17" t="s">
        <v>538</v>
      </c>
      <c r="D117" s="47" t="s">
        <v>35</v>
      </c>
      <c r="E117" s="47" t="s">
        <v>23</v>
      </c>
      <c r="F117" s="47" t="s">
        <v>23</v>
      </c>
      <c r="G117" s="50" t="s">
        <v>1498</v>
      </c>
      <c r="H117" s="19">
        <v>325.91000000000003</v>
      </c>
      <c r="I117" s="19"/>
    </row>
    <row r="118" spans="1:9" ht="25.5" x14ac:dyDescent="0.2">
      <c r="A118" s="13"/>
      <c r="B118" s="17" t="s">
        <v>539</v>
      </c>
      <c r="C118" s="17" t="s">
        <v>540</v>
      </c>
      <c r="D118" s="47" t="s">
        <v>35</v>
      </c>
      <c r="E118" s="47" t="s">
        <v>23</v>
      </c>
      <c r="F118" s="47" t="s">
        <v>23</v>
      </c>
      <c r="G118" s="13" t="s">
        <v>1212</v>
      </c>
      <c r="H118" s="19">
        <v>3.89</v>
      </c>
      <c r="I118" s="19">
        <v>1.04</v>
      </c>
    </row>
    <row r="119" spans="1:9" x14ac:dyDescent="0.2">
      <c r="A119" s="13"/>
      <c r="B119" s="17" t="s">
        <v>541</v>
      </c>
      <c r="C119" s="17" t="s">
        <v>542</v>
      </c>
      <c r="D119" s="47" t="s">
        <v>35</v>
      </c>
      <c r="E119" s="47" t="s">
        <v>369</v>
      </c>
      <c r="F119" s="47" t="s">
        <v>369</v>
      </c>
      <c r="G119" s="13" t="s">
        <v>1212</v>
      </c>
      <c r="H119" s="13">
        <v>27.44</v>
      </c>
      <c r="I119" s="13">
        <v>22.61</v>
      </c>
    </row>
    <row r="120" spans="1:9" x14ac:dyDescent="0.2">
      <c r="A120" s="13"/>
      <c r="B120" s="17" t="s">
        <v>541</v>
      </c>
      <c r="C120" s="17" t="s">
        <v>543</v>
      </c>
      <c r="D120" s="47" t="s">
        <v>35</v>
      </c>
      <c r="E120" s="47" t="s">
        <v>292</v>
      </c>
      <c r="F120" s="47" t="s">
        <v>292</v>
      </c>
      <c r="G120" s="13" t="s">
        <v>1212</v>
      </c>
      <c r="H120" s="18">
        <v>79.489999999999995</v>
      </c>
      <c r="I120" s="18">
        <v>75.819999999999993</v>
      </c>
    </row>
    <row r="121" spans="1:9" x14ac:dyDescent="0.2">
      <c r="A121" s="13"/>
      <c r="B121" s="17" t="s">
        <v>541</v>
      </c>
      <c r="C121" s="17" t="s">
        <v>543</v>
      </c>
      <c r="D121" s="47" t="s">
        <v>35</v>
      </c>
      <c r="E121" s="47" t="s">
        <v>369</v>
      </c>
      <c r="F121" s="47" t="s">
        <v>369</v>
      </c>
      <c r="G121" s="13" t="s">
        <v>1212</v>
      </c>
      <c r="H121" s="13">
        <v>63.98</v>
      </c>
      <c r="I121" s="13">
        <v>46.02</v>
      </c>
    </row>
    <row r="122" spans="1:9" x14ac:dyDescent="0.2">
      <c r="A122" s="13"/>
      <c r="B122" s="17" t="s">
        <v>541</v>
      </c>
      <c r="C122" s="17" t="s">
        <v>544</v>
      </c>
      <c r="D122" s="47" t="s">
        <v>35</v>
      </c>
      <c r="E122" s="47" t="s">
        <v>23</v>
      </c>
      <c r="F122" s="47" t="s">
        <v>23</v>
      </c>
      <c r="G122" s="13" t="s">
        <v>545</v>
      </c>
      <c r="H122" s="48">
        <v>227.49</v>
      </c>
      <c r="I122" s="48"/>
    </row>
    <row r="123" spans="1:9" x14ac:dyDescent="0.2">
      <c r="A123" s="114"/>
      <c r="B123" s="115"/>
      <c r="C123" s="17" t="s">
        <v>13</v>
      </c>
      <c r="D123" s="116"/>
      <c r="E123" s="116"/>
      <c r="F123" s="116"/>
      <c r="G123" s="15"/>
      <c r="H123" s="15">
        <v>398.4</v>
      </c>
      <c r="I123" s="15">
        <v>144.44999999999999</v>
      </c>
    </row>
    <row r="124" spans="1:9" x14ac:dyDescent="0.2">
      <c r="A124" s="16"/>
      <c r="B124" s="17" t="s">
        <v>384</v>
      </c>
      <c r="C124" s="17" t="s">
        <v>546</v>
      </c>
      <c r="D124" s="47" t="s">
        <v>35</v>
      </c>
      <c r="E124" s="47" t="s">
        <v>292</v>
      </c>
      <c r="F124" s="47" t="s">
        <v>292</v>
      </c>
      <c r="G124" s="13" t="s">
        <v>1212</v>
      </c>
      <c r="H124" s="13">
        <v>83.23</v>
      </c>
      <c r="I124" s="13">
        <v>64.94</v>
      </c>
    </row>
    <row r="125" spans="1:9" x14ac:dyDescent="0.2">
      <c r="A125" s="16"/>
      <c r="B125" s="17" t="s">
        <v>384</v>
      </c>
      <c r="C125" s="17" t="s">
        <v>546</v>
      </c>
      <c r="D125" s="47" t="s">
        <v>35</v>
      </c>
      <c r="E125" s="47" t="s">
        <v>23</v>
      </c>
      <c r="F125" s="47" t="s">
        <v>23</v>
      </c>
      <c r="G125" s="13" t="s">
        <v>1212</v>
      </c>
      <c r="H125" s="13">
        <v>205.92</v>
      </c>
      <c r="I125" s="13">
        <v>174.73</v>
      </c>
    </row>
    <row r="126" spans="1:9" x14ac:dyDescent="0.2">
      <c r="A126" s="16"/>
      <c r="B126" s="17" t="s">
        <v>385</v>
      </c>
      <c r="C126" s="17" t="s">
        <v>546</v>
      </c>
      <c r="D126" s="47" t="s">
        <v>35</v>
      </c>
      <c r="E126" s="47" t="s">
        <v>23</v>
      </c>
      <c r="F126" s="47" t="s">
        <v>23</v>
      </c>
      <c r="G126" s="13" t="s">
        <v>1212</v>
      </c>
      <c r="H126" s="13">
        <v>96.01</v>
      </c>
      <c r="I126" s="13">
        <v>63.83</v>
      </c>
    </row>
    <row r="127" spans="1:9" x14ac:dyDescent="0.2">
      <c r="A127" s="16"/>
      <c r="B127" s="17" t="s">
        <v>531</v>
      </c>
      <c r="C127" s="17" t="s">
        <v>546</v>
      </c>
      <c r="D127" s="47" t="s">
        <v>35</v>
      </c>
      <c r="E127" s="47" t="s">
        <v>292</v>
      </c>
      <c r="F127" s="47" t="s">
        <v>292</v>
      </c>
      <c r="G127" s="13" t="s">
        <v>1212</v>
      </c>
      <c r="H127" s="13">
        <v>14.45</v>
      </c>
      <c r="I127" s="13">
        <v>7.01</v>
      </c>
    </row>
    <row r="128" spans="1:9" x14ac:dyDescent="0.2">
      <c r="A128" s="16"/>
      <c r="B128" s="17" t="s">
        <v>531</v>
      </c>
      <c r="C128" s="17" t="s">
        <v>546</v>
      </c>
      <c r="D128" s="47" t="s">
        <v>35</v>
      </c>
      <c r="E128" s="47" t="s">
        <v>369</v>
      </c>
      <c r="F128" s="47" t="s">
        <v>369</v>
      </c>
      <c r="G128" s="13" t="s">
        <v>1212</v>
      </c>
      <c r="H128" s="13">
        <v>16.78</v>
      </c>
      <c r="I128" s="13">
        <v>14.51</v>
      </c>
    </row>
    <row r="129" spans="1:9" x14ac:dyDescent="0.2">
      <c r="A129" s="16"/>
      <c r="B129" s="17" t="s">
        <v>531</v>
      </c>
      <c r="C129" s="17" t="s">
        <v>546</v>
      </c>
      <c r="D129" s="47" t="s">
        <v>35</v>
      </c>
      <c r="E129" s="47" t="s">
        <v>23</v>
      </c>
      <c r="F129" s="47" t="s">
        <v>23</v>
      </c>
      <c r="G129" s="13" t="s">
        <v>1212</v>
      </c>
      <c r="H129" s="13">
        <v>25.66</v>
      </c>
      <c r="I129" s="13">
        <v>23.08</v>
      </c>
    </row>
    <row r="130" spans="1:9" x14ac:dyDescent="0.2">
      <c r="A130" s="16"/>
      <c r="B130" s="17" t="s">
        <v>547</v>
      </c>
      <c r="C130" s="17" t="s">
        <v>546</v>
      </c>
      <c r="D130" s="47" t="s">
        <v>35</v>
      </c>
      <c r="E130" s="47" t="s">
        <v>369</v>
      </c>
      <c r="F130" s="47" t="s">
        <v>369</v>
      </c>
      <c r="G130" s="13" t="s">
        <v>1212</v>
      </c>
      <c r="H130" s="13">
        <v>21.77</v>
      </c>
      <c r="I130" s="13">
        <v>15.12</v>
      </c>
    </row>
    <row r="131" spans="1:9" x14ac:dyDescent="0.2">
      <c r="A131" s="16"/>
      <c r="B131" s="17" t="s">
        <v>547</v>
      </c>
      <c r="C131" s="17" t="s">
        <v>546</v>
      </c>
      <c r="D131" s="47" t="s">
        <v>35</v>
      </c>
      <c r="E131" s="47" t="s">
        <v>23</v>
      </c>
      <c r="F131" s="47" t="s">
        <v>23</v>
      </c>
      <c r="G131" s="13" t="s">
        <v>1212</v>
      </c>
      <c r="H131" s="13">
        <v>102.28</v>
      </c>
      <c r="I131" s="13">
        <v>97.63</v>
      </c>
    </row>
    <row r="132" spans="1:9" x14ac:dyDescent="0.2">
      <c r="A132" s="16"/>
      <c r="B132" s="17" t="s">
        <v>548</v>
      </c>
      <c r="C132" s="17" t="s">
        <v>546</v>
      </c>
      <c r="D132" s="47" t="s">
        <v>35</v>
      </c>
      <c r="E132" s="47" t="s">
        <v>292</v>
      </c>
      <c r="F132" s="47" t="s">
        <v>292</v>
      </c>
      <c r="G132" s="13" t="s">
        <v>1212</v>
      </c>
      <c r="H132" s="13">
        <v>129.43</v>
      </c>
      <c r="I132" s="13">
        <v>102.28</v>
      </c>
    </row>
    <row r="133" spans="1:9" x14ac:dyDescent="0.2">
      <c r="A133" s="16"/>
      <c r="B133" s="17" t="s">
        <v>548</v>
      </c>
      <c r="C133" s="17" t="s">
        <v>546</v>
      </c>
      <c r="D133" s="47" t="s">
        <v>35</v>
      </c>
      <c r="E133" s="47" t="s">
        <v>369</v>
      </c>
      <c r="F133" s="47" t="s">
        <v>369</v>
      </c>
      <c r="G133" s="13" t="s">
        <v>1212</v>
      </c>
      <c r="H133" s="13">
        <v>125.78</v>
      </c>
      <c r="I133" s="13">
        <v>105.76</v>
      </c>
    </row>
    <row r="134" spans="1:9" x14ac:dyDescent="0.2">
      <c r="A134" s="16"/>
      <c r="B134" s="17" t="s">
        <v>548</v>
      </c>
      <c r="C134" s="17" t="s">
        <v>546</v>
      </c>
      <c r="D134" s="47" t="s">
        <v>35</v>
      </c>
      <c r="E134" s="47" t="s">
        <v>23</v>
      </c>
      <c r="F134" s="47" t="s">
        <v>23</v>
      </c>
      <c r="G134" s="13" t="s">
        <v>1212</v>
      </c>
      <c r="H134" s="13">
        <v>171.35</v>
      </c>
      <c r="I134" s="13">
        <v>140.78</v>
      </c>
    </row>
    <row r="135" spans="1:9" x14ac:dyDescent="0.2">
      <c r="A135" s="16"/>
      <c r="B135" s="17" t="s">
        <v>549</v>
      </c>
      <c r="C135" s="17" t="s">
        <v>550</v>
      </c>
      <c r="D135" s="47" t="s">
        <v>19</v>
      </c>
      <c r="E135" s="47" t="s">
        <v>369</v>
      </c>
      <c r="F135" s="47" t="s">
        <v>369</v>
      </c>
      <c r="G135" s="13" t="s">
        <v>1212</v>
      </c>
      <c r="H135" s="19">
        <v>23.83</v>
      </c>
      <c r="I135" s="19">
        <v>13.29</v>
      </c>
    </row>
    <row r="136" spans="1:9" x14ac:dyDescent="0.2">
      <c r="A136" s="16"/>
      <c r="B136" s="17" t="s">
        <v>551</v>
      </c>
      <c r="C136" s="17" t="s">
        <v>550</v>
      </c>
      <c r="D136" s="47" t="s">
        <v>19</v>
      </c>
      <c r="E136" s="47" t="s">
        <v>23</v>
      </c>
      <c r="F136" s="47" t="s">
        <v>23</v>
      </c>
      <c r="G136" s="13" t="s">
        <v>1212</v>
      </c>
      <c r="H136" s="19">
        <v>39.18</v>
      </c>
      <c r="I136" s="19">
        <v>20.440000000000001</v>
      </c>
    </row>
    <row r="137" spans="1:9" x14ac:dyDescent="0.2">
      <c r="A137" s="16"/>
      <c r="B137" s="17" t="s">
        <v>552</v>
      </c>
      <c r="C137" s="17" t="s">
        <v>1499</v>
      </c>
      <c r="D137" s="47" t="s">
        <v>35</v>
      </c>
      <c r="E137" s="47" t="s">
        <v>292</v>
      </c>
      <c r="F137" s="47" t="s">
        <v>292</v>
      </c>
      <c r="G137" s="13" t="s">
        <v>1212</v>
      </c>
      <c r="H137" s="19">
        <v>22.36</v>
      </c>
      <c r="I137" s="19">
        <v>13.61</v>
      </c>
    </row>
    <row r="138" spans="1:9" x14ac:dyDescent="0.2">
      <c r="A138" s="16"/>
      <c r="B138" s="17" t="s">
        <v>553</v>
      </c>
      <c r="C138" s="17" t="s">
        <v>1499</v>
      </c>
      <c r="D138" s="47" t="s">
        <v>35</v>
      </c>
      <c r="E138" s="47" t="s">
        <v>292</v>
      </c>
      <c r="F138" s="47" t="s">
        <v>292</v>
      </c>
      <c r="G138" s="13" t="s">
        <v>1212</v>
      </c>
      <c r="H138" s="19">
        <v>22.36</v>
      </c>
      <c r="I138" s="19">
        <v>13.61</v>
      </c>
    </row>
    <row r="139" spans="1:9" ht="25.5" x14ac:dyDescent="0.2">
      <c r="A139" s="16"/>
      <c r="B139" s="17" t="s">
        <v>554</v>
      </c>
      <c r="C139" s="17" t="s">
        <v>555</v>
      </c>
      <c r="D139" s="47" t="s">
        <v>35</v>
      </c>
      <c r="E139" s="47" t="s">
        <v>292</v>
      </c>
      <c r="F139" s="47" t="s">
        <v>292</v>
      </c>
      <c r="G139" s="13" t="s">
        <v>1212</v>
      </c>
      <c r="H139" s="19">
        <v>114.24</v>
      </c>
      <c r="I139" s="19">
        <v>84.79</v>
      </c>
    </row>
    <row r="140" spans="1:9" ht="25.5" x14ac:dyDescent="0.2">
      <c r="A140" s="16"/>
      <c r="B140" s="17" t="s">
        <v>554</v>
      </c>
      <c r="C140" s="17" t="s">
        <v>556</v>
      </c>
      <c r="D140" s="47" t="s">
        <v>35</v>
      </c>
      <c r="E140" s="47" t="s">
        <v>369</v>
      </c>
      <c r="F140" s="47" t="s">
        <v>369</v>
      </c>
      <c r="G140" s="13" t="s">
        <v>1212</v>
      </c>
      <c r="H140" s="19">
        <v>85.56</v>
      </c>
      <c r="I140" s="19">
        <v>61.38</v>
      </c>
    </row>
    <row r="141" spans="1:9" x14ac:dyDescent="0.2">
      <c r="A141" s="16"/>
      <c r="B141" s="17" t="s">
        <v>557</v>
      </c>
      <c r="C141" s="17" t="s">
        <v>558</v>
      </c>
      <c r="D141" s="47" t="s">
        <v>35</v>
      </c>
      <c r="E141" s="47" t="s">
        <v>369</v>
      </c>
      <c r="F141" s="47" t="s">
        <v>369</v>
      </c>
      <c r="G141" s="13" t="s">
        <v>1212</v>
      </c>
      <c r="H141" s="19">
        <v>9.75</v>
      </c>
      <c r="I141" s="19">
        <v>8.91</v>
      </c>
    </row>
    <row r="142" spans="1:9" ht="25.5" x14ac:dyDescent="0.2">
      <c r="A142" s="16"/>
      <c r="B142" s="17" t="s">
        <v>559</v>
      </c>
      <c r="C142" s="17" t="s">
        <v>322</v>
      </c>
      <c r="D142" s="47" t="s">
        <v>35</v>
      </c>
      <c r="E142" s="47" t="s">
        <v>369</v>
      </c>
      <c r="F142" s="47" t="s">
        <v>369</v>
      </c>
      <c r="G142" s="13" t="s">
        <v>1212</v>
      </c>
      <c r="H142" s="19">
        <v>254.17</v>
      </c>
      <c r="I142" s="19">
        <v>194</v>
      </c>
    </row>
    <row r="143" spans="1:9" x14ac:dyDescent="0.2">
      <c r="A143" s="16"/>
      <c r="B143" s="17" t="s">
        <v>551</v>
      </c>
      <c r="C143" s="17" t="s">
        <v>560</v>
      </c>
      <c r="D143" s="47" t="s">
        <v>35</v>
      </c>
      <c r="E143" s="47" t="s">
        <v>369</v>
      </c>
      <c r="F143" s="47" t="s">
        <v>369</v>
      </c>
      <c r="G143" s="13" t="s">
        <v>1212</v>
      </c>
      <c r="H143" s="19">
        <v>8.25</v>
      </c>
      <c r="I143" s="19">
        <v>6.64</v>
      </c>
    </row>
    <row r="144" spans="1:9" x14ac:dyDescent="0.2">
      <c r="A144" s="16"/>
      <c r="B144" s="17" t="s">
        <v>561</v>
      </c>
      <c r="C144" s="17" t="s">
        <v>562</v>
      </c>
      <c r="D144" s="47" t="s">
        <v>35</v>
      </c>
      <c r="E144" s="47" t="s">
        <v>369</v>
      </c>
      <c r="F144" s="47" t="s">
        <v>369</v>
      </c>
      <c r="G144" s="13" t="s">
        <v>1212</v>
      </c>
      <c r="H144" s="19">
        <v>23.71</v>
      </c>
      <c r="I144" s="19">
        <v>13.19</v>
      </c>
    </row>
    <row r="145" spans="1:9" ht="12.75" customHeight="1" x14ac:dyDescent="0.2">
      <c r="A145" s="16"/>
      <c r="B145" s="17" t="s">
        <v>563</v>
      </c>
      <c r="C145" s="17" t="s">
        <v>564</v>
      </c>
      <c r="D145" s="47" t="s">
        <v>35</v>
      </c>
      <c r="E145" s="47" t="s">
        <v>369</v>
      </c>
      <c r="F145" s="47" t="s">
        <v>369</v>
      </c>
      <c r="G145" s="13" t="s">
        <v>1212</v>
      </c>
      <c r="H145" s="19">
        <v>61.349999999999994</v>
      </c>
      <c r="I145" s="19">
        <v>34.49</v>
      </c>
    </row>
    <row r="146" spans="1:9" ht="12.75" customHeight="1" x14ac:dyDescent="0.2">
      <c r="A146" s="16"/>
      <c r="B146" s="17" t="s">
        <v>565</v>
      </c>
      <c r="C146" s="17" t="s">
        <v>566</v>
      </c>
      <c r="D146" s="47" t="s">
        <v>35</v>
      </c>
      <c r="E146" s="47" t="s">
        <v>369</v>
      </c>
      <c r="F146" s="47" t="s">
        <v>369</v>
      </c>
      <c r="G146" s="13" t="s">
        <v>1212</v>
      </c>
      <c r="H146" s="19">
        <v>0.61</v>
      </c>
      <c r="I146" s="19">
        <v>0.35</v>
      </c>
    </row>
    <row r="147" spans="1:9" x14ac:dyDescent="0.2">
      <c r="A147" s="16"/>
      <c r="B147" s="17" t="s">
        <v>567</v>
      </c>
      <c r="C147" s="17" t="s">
        <v>1499</v>
      </c>
      <c r="D147" s="47" t="s">
        <v>35</v>
      </c>
      <c r="E147" s="47" t="s">
        <v>369</v>
      </c>
      <c r="F147" s="47" t="s">
        <v>369</v>
      </c>
      <c r="G147" s="13" t="s">
        <v>1212</v>
      </c>
      <c r="H147" s="19">
        <v>23.73</v>
      </c>
      <c r="I147" s="19">
        <v>16.32</v>
      </c>
    </row>
    <row r="148" spans="1:9" x14ac:dyDescent="0.2">
      <c r="A148" s="16"/>
      <c r="B148" s="17" t="s">
        <v>568</v>
      </c>
      <c r="C148" s="17" t="s">
        <v>1499</v>
      </c>
      <c r="D148" s="47" t="s">
        <v>35</v>
      </c>
      <c r="E148" s="47" t="s">
        <v>369</v>
      </c>
      <c r="F148" s="47" t="s">
        <v>369</v>
      </c>
      <c r="G148" s="13" t="s">
        <v>1212</v>
      </c>
      <c r="H148" s="19">
        <v>23.73</v>
      </c>
      <c r="I148" s="19">
        <v>16.32</v>
      </c>
    </row>
    <row r="149" spans="1:9" x14ac:dyDescent="0.2">
      <c r="A149" s="16"/>
      <c r="B149" s="17" t="s">
        <v>569</v>
      </c>
      <c r="C149" s="17" t="s">
        <v>1499</v>
      </c>
      <c r="D149" s="47" t="s">
        <v>35</v>
      </c>
      <c r="E149" s="47" t="s">
        <v>369</v>
      </c>
      <c r="F149" s="47" t="s">
        <v>369</v>
      </c>
      <c r="G149" s="13" t="s">
        <v>1212</v>
      </c>
      <c r="H149" s="19">
        <v>23.73</v>
      </c>
      <c r="I149" s="19">
        <v>16.32</v>
      </c>
    </row>
    <row r="150" spans="1:9" x14ac:dyDescent="0.2">
      <c r="A150" s="16"/>
      <c r="B150" s="17" t="s">
        <v>570</v>
      </c>
      <c r="C150" s="17" t="s">
        <v>571</v>
      </c>
      <c r="D150" s="47" t="s">
        <v>35</v>
      </c>
      <c r="E150" s="47" t="s">
        <v>23</v>
      </c>
      <c r="F150" s="47" t="s">
        <v>23</v>
      </c>
      <c r="G150" s="13" t="s">
        <v>1212</v>
      </c>
      <c r="H150" s="19">
        <v>220.01</v>
      </c>
      <c r="I150" s="19">
        <v>152.12</v>
      </c>
    </row>
    <row r="151" spans="1:9" x14ac:dyDescent="0.2">
      <c r="A151" s="16"/>
      <c r="B151" s="20"/>
      <c r="C151" s="20"/>
      <c r="D151" s="47"/>
      <c r="E151" s="47"/>
      <c r="F151" s="47"/>
      <c r="G151" s="13"/>
      <c r="H151" s="13"/>
      <c r="I151" s="13"/>
    </row>
    <row r="152" spans="1:9" x14ac:dyDescent="0.2">
      <c r="A152" s="16"/>
      <c r="B152" s="20"/>
      <c r="C152" s="20" t="s">
        <v>572</v>
      </c>
      <c r="D152" s="47"/>
      <c r="E152" s="47"/>
      <c r="F152" s="47"/>
      <c r="G152" s="13"/>
      <c r="H152" s="15">
        <v>29063.071000000011</v>
      </c>
      <c r="I152" s="15">
        <v>2976.7700000000004</v>
      </c>
    </row>
    <row r="153" spans="1:9" x14ac:dyDescent="0.2">
      <c r="A153" s="16"/>
      <c r="B153" s="20"/>
      <c r="C153" s="20"/>
      <c r="D153" s="47"/>
      <c r="E153" s="47"/>
      <c r="F153" s="47"/>
      <c r="G153" s="13"/>
      <c r="H153" s="13"/>
      <c r="I153" s="13"/>
    </row>
    <row r="154" spans="1:9" x14ac:dyDescent="0.2">
      <c r="A154" s="16"/>
      <c r="B154" s="20"/>
      <c r="C154" s="20"/>
      <c r="D154" s="47"/>
      <c r="E154" s="47"/>
      <c r="F154" s="47"/>
      <c r="G154" s="13"/>
      <c r="H154" s="13"/>
      <c r="I154" s="13"/>
    </row>
    <row r="155" spans="1:9" x14ac:dyDescent="0.2">
      <c r="A155" s="16"/>
      <c r="B155" s="20"/>
      <c r="C155" s="20"/>
      <c r="D155" s="47"/>
      <c r="E155" s="47"/>
      <c r="F155" s="47"/>
      <c r="G155" s="13"/>
      <c r="H155" s="13"/>
      <c r="I155" s="13"/>
    </row>
  </sheetData>
  <mergeCells count="8">
    <mergeCell ref="A4:A5"/>
    <mergeCell ref="B4:B5"/>
    <mergeCell ref="C4:C5"/>
    <mergeCell ref="D4:D5"/>
    <mergeCell ref="E4:F4"/>
    <mergeCell ref="G4:G5"/>
    <mergeCell ref="H4:I4"/>
    <mergeCell ref="D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2"/>
  <sheetViews>
    <sheetView workbookViewId="0">
      <selection activeCell="M9" sqref="M9"/>
    </sheetView>
  </sheetViews>
  <sheetFormatPr defaultRowHeight="12.75" x14ac:dyDescent="0.2"/>
  <cols>
    <col min="1" max="1" width="3.140625" style="2" customWidth="1"/>
    <col min="2" max="2" width="37.42578125" style="24" customWidth="1"/>
    <col min="3" max="3" width="48" style="24" customWidth="1"/>
    <col min="4" max="4" width="6.28515625" style="25" customWidth="1"/>
    <col min="5" max="6" width="5.85546875" style="25" customWidth="1"/>
    <col min="7" max="7" width="16.28515625" style="2" customWidth="1"/>
    <col min="8" max="9" width="18.85546875" style="2" customWidth="1"/>
    <col min="10" max="16384" width="9.140625" style="3"/>
  </cols>
  <sheetData>
    <row r="1" spans="1:9" ht="12.75" customHeight="1" x14ac:dyDescent="0.2"/>
    <row r="2" spans="1:9" ht="12.75" customHeight="1" x14ac:dyDescent="0.2">
      <c r="B2" s="5" t="s">
        <v>8</v>
      </c>
      <c r="C2" s="6" t="s">
        <v>1209</v>
      </c>
      <c r="D2" s="32" t="s">
        <v>1208</v>
      </c>
      <c r="E2" s="32"/>
      <c r="F2" s="32"/>
      <c r="G2" s="32"/>
      <c r="H2" s="32"/>
      <c r="I2" s="32"/>
    </row>
    <row r="3" spans="1:9" ht="10.5" customHeight="1" x14ac:dyDescent="0.2"/>
    <row r="4" spans="1:9" ht="10.5" customHeight="1" x14ac:dyDescent="0.2">
      <c r="A4" s="33" t="s">
        <v>113</v>
      </c>
      <c r="B4" s="33" t="s">
        <v>9</v>
      </c>
      <c r="C4" s="33" t="s">
        <v>0</v>
      </c>
      <c r="D4" s="33" t="s">
        <v>4</v>
      </c>
      <c r="E4" s="33" t="s">
        <v>10</v>
      </c>
      <c r="F4" s="33"/>
      <c r="G4" s="33" t="s">
        <v>1487</v>
      </c>
      <c r="H4" s="60" t="s">
        <v>324</v>
      </c>
      <c r="I4" s="60"/>
    </row>
    <row r="5" spans="1:9" ht="38.25" customHeight="1" x14ac:dyDescent="0.2">
      <c r="A5" s="33"/>
      <c r="B5" s="33"/>
      <c r="C5" s="33"/>
      <c r="D5" s="33"/>
      <c r="E5" s="34" t="s">
        <v>1</v>
      </c>
      <c r="F5" s="34" t="s">
        <v>2</v>
      </c>
      <c r="G5" s="33"/>
      <c r="H5" s="35" t="s">
        <v>304</v>
      </c>
      <c r="I5" s="35" t="s">
        <v>305</v>
      </c>
    </row>
    <row r="6" spans="1:9" x14ac:dyDescent="0.2">
      <c r="A6" s="125" t="s">
        <v>6</v>
      </c>
      <c r="B6" s="126" t="s">
        <v>12</v>
      </c>
      <c r="C6" s="36" t="s">
        <v>7</v>
      </c>
      <c r="D6" s="127"/>
      <c r="E6" s="127"/>
      <c r="F6" s="127"/>
      <c r="G6" s="27"/>
      <c r="H6" s="128"/>
      <c r="I6" s="128"/>
    </row>
    <row r="7" spans="1:9" x14ac:dyDescent="0.2">
      <c r="A7" s="1"/>
      <c r="B7" s="4" t="s">
        <v>1210</v>
      </c>
      <c r="C7" s="4" t="s">
        <v>1211</v>
      </c>
      <c r="D7" s="127" t="s">
        <v>19</v>
      </c>
      <c r="E7" s="127" t="s">
        <v>369</v>
      </c>
      <c r="F7" s="127" t="s">
        <v>369</v>
      </c>
      <c r="G7" s="27" t="s">
        <v>1212</v>
      </c>
      <c r="H7" s="27">
        <v>14.3</v>
      </c>
      <c r="I7" s="27">
        <v>1.4</v>
      </c>
    </row>
    <row r="8" spans="1:9" ht="25.5" x14ac:dyDescent="0.2">
      <c r="A8" s="1"/>
      <c r="B8" s="4" t="s">
        <v>1210</v>
      </c>
      <c r="C8" s="4" t="s">
        <v>1213</v>
      </c>
      <c r="D8" s="127" t="s">
        <v>19</v>
      </c>
      <c r="E8" s="127" t="s">
        <v>23</v>
      </c>
      <c r="F8" s="127" t="s">
        <v>23</v>
      </c>
      <c r="G8" s="27" t="s">
        <v>1212</v>
      </c>
      <c r="H8" s="27">
        <v>125.6</v>
      </c>
      <c r="I8" s="27">
        <v>6.8</v>
      </c>
    </row>
    <row r="9" spans="1:9" ht="38.25" x14ac:dyDescent="0.2">
      <c r="A9" s="1"/>
      <c r="B9" s="4" t="s">
        <v>1210</v>
      </c>
      <c r="C9" s="4" t="s">
        <v>1214</v>
      </c>
      <c r="D9" s="127" t="s">
        <v>19</v>
      </c>
      <c r="E9" s="127" t="s">
        <v>292</v>
      </c>
      <c r="F9" s="127" t="s">
        <v>292</v>
      </c>
      <c r="G9" s="27" t="s">
        <v>1212</v>
      </c>
      <c r="H9" s="27">
        <v>119.5</v>
      </c>
      <c r="I9" s="27">
        <v>4.2</v>
      </c>
    </row>
    <row r="10" spans="1:9" ht="38.25" x14ac:dyDescent="0.2">
      <c r="A10" s="1"/>
      <c r="B10" s="4" t="s">
        <v>1210</v>
      </c>
      <c r="C10" s="4" t="s">
        <v>1214</v>
      </c>
      <c r="D10" s="127" t="s">
        <v>19</v>
      </c>
      <c r="E10" s="127" t="s">
        <v>369</v>
      </c>
      <c r="F10" s="127" t="s">
        <v>369</v>
      </c>
      <c r="G10" s="27" t="s">
        <v>1212</v>
      </c>
      <c r="H10" s="27">
        <v>119.5</v>
      </c>
      <c r="I10" s="27">
        <v>4.2</v>
      </c>
    </row>
    <row r="11" spans="1:9" ht="38.25" x14ac:dyDescent="0.2">
      <c r="A11" s="1"/>
      <c r="B11" s="4" t="s">
        <v>1210</v>
      </c>
      <c r="C11" s="4" t="s">
        <v>1215</v>
      </c>
      <c r="D11" s="127" t="s">
        <v>19</v>
      </c>
      <c r="E11" s="127" t="s">
        <v>23</v>
      </c>
      <c r="F11" s="127" t="s">
        <v>23</v>
      </c>
      <c r="G11" s="27" t="s">
        <v>1212</v>
      </c>
      <c r="H11" s="27">
        <v>135.80000000000001</v>
      </c>
      <c r="I11" s="27">
        <v>4.2</v>
      </c>
    </row>
    <row r="12" spans="1:9" ht="25.5" x14ac:dyDescent="0.2">
      <c r="A12" s="1"/>
      <c r="B12" s="4" t="s">
        <v>1216</v>
      </c>
      <c r="C12" s="4" t="s">
        <v>1217</v>
      </c>
      <c r="D12" s="127" t="s">
        <v>19</v>
      </c>
      <c r="E12" s="127" t="s">
        <v>23</v>
      </c>
      <c r="F12" s="127" t="s">
        <v>23</v>
      </c>
      <c r="G12" s="27" t="s">
        <v>1212</v>
      </c>
      <c r="H12" s="27">
        <v>150.80000000000001</v>
      </c>
      <c r="I12" s="27">
        <v>8.5</v>
      </c>
    </row>
    <row r="13" spans="1:9" x14ac:dyDescent="0.2">
      <c r="A13" s="1"/>
      <c r="B13" s="4" t="s">
        <v>1216</v>
      </c>
      <c r="C13" s="4" t="s">
        <v>1218</v>
      </c>
      <c r="D13" s="127" t="s">
        <v>19</v>
      </c>
      <c r="E13" s="127" t="s">
        <v>23</v>
      </c>
      <c r="F13" s="127" t="s">
        <v>23</v>
      </c>
      <c r="G13" s="27" t="s">
        <v>1212</v>
      </c>
      <c r="H13" s="27">
        <v>13.6</v>
      </c>
      <c r="I13" s="27">
        <v>1.2</v>
      </c>
    </row>
    <row r="14" spans="1:9" ht="25.5" x14ac:dyDescent="0.2">
      <c r="A14" s="1"/>
      <c r="B14" s="4" t="s">
        <v>1216</v>
      </c>
      <c r="C14" s="4" t="s">
        <v>1219</v>
      </c>
      <c r="D14" s="127" t="s">
        <v>19</v>
      </c>
      <c r="E14" s="127" t="s">
        <v>23</v>
      </c>
      <c r="F14" s="127" t="s">
        <v>23</v>
      </c>
      <c r="G14" s="27" t="s">
        <v>1212</v>
      </c>
      <c r="H14" s="27">
        <v>4.0999999999999996</v>
      </c>
      <c r="I14" s="27">
        <v>0.5</v>
      </c>
    </row>
    <row r="15" spans="1:9" x14ac:dyDescent="0.2">
      <c r="A15" s="1"/>
      <c r="B15" s="4" t="s">
        <v>1216</v>
      </c>
      <c r="C15" s="4" t="s">
        <v>1220</v>
      </c>
      <c r="D15" s="127" t="s">
        <v>19</v>
      </c>
      <c r="E15" s="127" t="s">
        <v>23</v>
      </c>
      <c r="F15" s="127" t="s">
        <v>23</v>
      </c>
      <c r="G15" s="27" t="s">
        <v>1212</v>
      </c>
      <c r="H15" s="27">
        <v>0.9</v>
      </c>
      <c r="I15" s="27">
        <v>0.2</v>
      </c>
    </row>
    <row r="16" spans="1:9" ht="63.75" x14ac:dyDescent="0.2">
      <c r="A16" s="1"/>
      <c r="B16" s="4" t="s">
        <v>1210</v>
      </c>
      <c r="C16" s="4" t="s">
        <v>1221</v>
      </c>
      <c r="D16" s="127" t="s">
        <v>19</v>
      </c>
      <c r="E16" s="127" t="s">
        <v>23</v>
      </c>
      <c r="F16" s="127" t="s">
        <v>23</v>
      </c>
      <c r="G16" s="27" t="s">
        <v>1212</v>
      </c>
      <c r="H16" s="27">
        <v>17.600000000000001</v>
      </c>
      <c r="I16" s="27">
        <v>0.7</v>
      </c>
    </row>
    <row r="17" spans="1:9" ht="38.25" x14ac:dyDescent="0.2">
      <c r="A17" s="1"/>
      <c r="B17" s="4" t="s">
        <v>1210</v>
      </c>
      <c r="C17" s="4" t="s">
        <v>1222</v>
      </c>
      <c r="D17" s="127" t="s">
        <v>19</v>
      </c>
      <c r="E17" s="127" t="s">
        <v>23</v>
      </c>
      <c r="F17" s="127" t="s">
        <v>23</v>
      </c>
      <c r="G17" s="27" t="s">
        <v>1212</v>
      </c>
      <c r="H17" s="27">
        <v>72</v>
      </c>
      <c r="I17" s="27">
        <v>0.5</v>
      </c>
    </row>
    <row r="18" spans="1:9" x14ac:dyDescent="0.2">
      <c r="A18" s="1"/>
      <c r="B18" s="4" t="s">
        <v>1210</v>
      </c>
      <c r="C18" s="4" t="s">
        <v>1223</v>
      </c>
      <c r="D18" s="127" t="s">
        <v>19</v>
      </c>
      <c r="E18" s="127" t="s">
        <v>23</v>
      </c>
      <c r="F18" s="127" t="s">
        <v>23</v>
      </c>
      <c r="G18" s="27" t="s">
        <v>1212</v>
      </c>
      <c r="H18" s="27">
        <v>2.2999999999999998</v>
      </c>
      <c r="I18" s="27">
        <v>1.6</v>
      </c>
    </row>
    <row r="19" spans="1:9" ht="25.5" x14ac:dyDescent="0.2">
      <c r="A19" s="1"/>
      <c r="B19" s="4" t="s">
        <v>1224</v>
      </c>
      <c r="C19" s="4" t="s">
        <v>1225</v>
      </c>
      <c r="D19" s="127" t="s">
        <v>19</v>
      </c>
      <c r="E19" s="127" t="s">
        <v>23</v>
      </c>
      <c r="F19" s="127" t="s">
        <v>23</v>
      </c>
      <c r="G19" s="27" t="s">
        <v>1212</v>
      </c>
      <c r="H19" s="27">
        <v>29.3</v>
      </c>
      <c r="I19" s="27">
        <v>1.6</v>
      </c>
    </row>
    <row r="20" spans="1:9" ht="25.5" x14ac:dyDescent="0.2">
      <c r="A20" s="1"/>
      <c r="B20" s="4" t="s">
        <v>1226</v>
      </c>
      <c r="C20" s="4" t="s">
        <v>1227</v>
      </c>
      <c r="D20" s="127" t="s">
        <v>19</v>
      </c>
      <c r="E20" s="127" t="s">
        <v>369</v>
      </c>
      <c r="F20" s="127" t="s">
        <v>369</v>
      </c>
      <c r="G20" s="27" t="s">
        <v>1212</v>
      </c>
      <c r="H20" s="27">
        <v>30.5</v>
      </c>
      <c r="I20" s="27">
        <v>1.9</v>
      </c>
    </row>
    <row r="21" spans="1:9" ht="25.5" x14ac:dyDescent="0.2">
      <c r="A21" s="1"/>
      <c r="B21" s="4" t="s">
        <v>1228</v>
      </c>
      <c r="C21" s="4" t="s">
        <v>1229</v>
      </c>
      <c r="D21" s="127" t="s">
        <v>19</v>
      </c>
      <c r="E21" s="127" t="s">
        <v>23</v>
      </c>
      <c r="F21" s="127" t="s">
        <v>23</v>
      </c>
      <c r="G21" s="27" t="s">
        <v>1212</v>
      </c>
      <c r="H21" s="27">
        <v>23.3</v>
      </c>
      <c r="I21" s="27">
        <v>0.7</v>
      </c>
    </row>
    <row r="22" spans="1:9" ht="25.5" x14ac:dyDescent="0.2">
      <c r="A22" s="1"/>
      <c r="B22" s="4" t="s">
        <v>1228</v>
      </c>
      <c r="C22" s="4" t="s">
        <v>1230</v>
      </c>
      <c r="D22" s="127" t="s">
        <v>19</v>
      </c>
      <c r="E22" s="127" t="s">
        <v>23</v>
      </c>
      <c r="F22" s="127" t="s">
        <v>23</v>
      </c>
      <c r="G22" s="27" t="s">
        <v>1212</v>
      </c>
      <c r="H22" s="27">
        <v>21</v>
      </c>
      <c r="I22" s="27">
        <v>1.2</v>
      </c>
    </row>
    <row r="23" spans="1:9" ht="51" x14ac:dyDescent="0.2">
      <c r="A23" s="1"/>
      <c r="B23" s="4" t="s">
        <v>1231</v>
      </c>
      <c r="C23" s="4" t="s">
        <v>1232</v>
      </c>
      <c r="D23" s="127" t="s">
        <v>19</v>
      </c>
      <c r="E23" s="127" t="s">
        <v>369</v>
      </c>
      <c r="F23" s="127" t="s">
        <v>369</v>
      </c>
      <c r="G23" s="27" t="s">
        <v>1212</v>
      </c>
      <c r="H23" s="27">
        <v>27.9</v>
      </c>
      <c r="I23" s="27">
        <v>1.2</v>
      </c>
    </row>
    <row r="24" spans="1:9" ht="51" x14ac:dyDescent="0.2">
      <c r="A24" s="1"/>
      <c r="B24" s="4" t="s">
        <v>1231</v>
      </c>
      <c r="C24" s="4" t="s">
        <v>1233</v>
      </c>
      <c r="D24" s="127" t="s">
        <v>19</v>
      </c>
      <c r="E24" s="127" t="s">
        <v>369</v>
      </c>
      <c r="F24" s="127" t="s">
        <v>369</v>
      </c>
      <c r="G24" s="27" t="s">
        <v>1212</v>
      </c>
      <c r="H24" s="27">
        <v>51.1</v>
      </c>
      <c r="I24" s="27">
        <v>2.8</v>
      </c>
    </row>
    <row r="25" spans="1:9" ht="12.75" customHeight="1" x14ac:dyDescent="0.2">
      <c r="A25" s="1"/>
      <c r="B25" s="4" t="s">
        <v>1231</v>
      </c>
      <c r="C25" s="4" t="s">
        <v>1234</v>
      </c>
      <c r="D25" s="127" t="s">
        <v>19</v>
      </c>
      <c r="E25" s="127" t="s">
        <v>369</v>
      </c>
      <c r="F25" s="127" t="s">
        <v>369</v>
      </c>
      <c r="G25" s="27" t="s">
        <v>1212</v>
      </c>
      <c r="H25" s="27">
        <v>18.600000000000001</v>
      </c>
      <c r="I25" s="27">
        <v>0.7</v>
      </c>
    </row>
    <row r="26" spans="1:9" ht="25.5" x14ac:dyDescent="0.2">
      <c r="A26" s="1"/>
      <c r="B26" s="4" t="s">
        <v>1235</v>
      </c>
      <c r="C26" s="4" t="s">
        <v>1236</v>
      </c>
      <c r="D26" s="127" t="s">
        <v>19</v>
      </c>
      <c r="E26" s="127" t="s">
        <v>292</v>
      </c>
      <c r="F26" s="127" t="s">
        <v>292</v>
      </c>
      <c r="G26" s="27" t="s">
        <v>1212</v>
      </c>
      <c r="H26" s="27">
        <v>18.600000000000001</v>
      </c>
      <c r="I26" s="27">
        <v>0.7</v>
      </c>
    </row>
    <row r="27" spans="1:9" ht="63.75" x14ac:dyDescent="0.2">
      <c r="A27" s="1"/>
      <c r="B27" s="4" t="s">
        <v>1235</v>
      </c>
      <c r="C27" s="4" t="s">
        <v>1237</v>
      </c>
      <c r="D27" s="127" t="s">
        <v>19</v>
      </c>
      <c r="E27" s="127" t="s">
        <v>369</v>
      </c>
      <c r="F27" s="127" t="s">
        <v>369</v>
      </c>
      <c r="G27" s="27" t="s">
        <v>1212</v>
      </c>
      <c r="H27" s="27">
        <v>22.1</v>
      </c>
      <c r="I27" s="27">
        <v>1.4</v>
      </c>
    </row>
    <row r="28" spans="1:9" ht="25.5" x14ac:dyDescent="0.2">
      <c r="A28" s="1"/>
      <c r="B28" s="4" t="s">
        <v>1238</v>
      </c>
      <c r="C28" s="4" t="s">
        <v>1239</v>
      </c>
      <c r="D28" s="127" t="s">
        <v>19</v>
      </c>
      <c r="E28" s="127" t="s">
        <v>23</v>
      </c>
      <c r="F28" s="127" t="s">
        <v>23</v>
      </c>
      <c r="G28" s="27" t="s">
        <v>1212</v>
      </c>
      <c r="H28" s="27">
        <v>13</v>
      </c>
      <c r="I28" s="27">
        <v>0.7</v>
      </c>
    </row>
    <row r="29" spans="1:9" x14ac:dyDescent="0.2">
      <c r="A29" s="1"/>
      <c r="B29" s="4" t="s">
        <v>1240</v>
      </c>
      <c r="C29" s="4" t="s">
        <v>1241</v>
      </c>
      <c r="D29" s="127" t="s">
        <v>19</v>
      </c>
      <c r="E29" s="127" t="s">
        <v>369</v>
      </c>
      <c r="F29" s="127" t="s">
        <v>369</v>
      </c>
      <c r="G29" s="27" t="s">
        <v>1212</v>
      </c>
      <c r="H29" s="27">
        <v>3.1</v>
      </c>
      <c r="I29" s="27">
        <v>0.2</v>
      </c>
    </row>
    <row r="30" spans="1:9" ht="25.5" x14ac:dyDescent="0.2">
      <c r="A30" s="1"/>
      <c r="B30" s="4" t="s">
        <v>1242</v>
      </c>
      <c r="C30" s="4" t="s">
        <v>1243</v>
      </c>
      <c r="D30" s="127" t="s">
        <v>19</v>
      </c>
      <c r="E30" s="127" t="s">
        <v>369</v>
      </c>
      <c r="F30" s="127" t="s">
        <v>369</v>
      </c>
      <c r="G30" s="27" t="s">
        <v>1212</v>
      </c>
      <c r="H30" s="27">
        <v>3.1</v>
      </c>
      <c r="I30" s="27">
        <v>0.2</v>
      </c>
    </row>
    <row r="31" spans="1:9" ht="25.5" x14ac:dyDescent="0.2">
      <c r="A31" s="1"/>
      <c r="B31" s="4" t="s">
        <v>1244</v>
      </c>
      <c r="C31" s="4" t="s">
        <v>1245</v>
      </c>
      <c r="D31" s="127" t="s">
        <v>19</v>
      </c>
      <c r="E31" s="127" t="s">
        <v>292</v>
      </c>
      <c r="F31" s="127" t="s">
        <v>292</v>
      </c>
      <c r="G31" s="27" t="s">
        <v>1212</v>
      </c>
      <c r="H31" s="27">
        <v>22.3</v>
      </c>
      <c r="I31" s="27">
        <v>0.8</v>
      </c>
    </row>
    <row r="32" spans="1:9" ht="25.5" x14ac:dyDescent="0.2">
      <c r="A32" s="1"/>
      <c r="B32" s="4" t="s">
        <v>1244</v>
      </c>
      <c r="C32" s="4" t="s">
        <v>1246</v>
      </c>
      <c r="D32" s="127" t="s">
        <v>19</v>
      </c>
      <c r="E32" s="127" t="s">
        <v>292</v>
      </c>
      <c r="F32" s="127" t="s">
        <v>292</v>
      </c>
      <c r="G32" s="27" t="s">
        <v>1212</v>
      </c>
      <c r="H32" s="27">
        <v>24.4</v>
      </c>
      <c r="I32" s="27">
        <v>0.5</v>
      </c>
    </row>
    <row r="33" spans="1:9" ht="25.5" x14ac:dyDescent="0.2">
      <c r="A33" s="1"/>
      <c r="B33" s="4" t="s">
        <v>1247</v>
      </c>
      <c r="C33" s="4" t="s">
        <v>1248</v>
      </c>
      <c r="D33" s="127" t="s">
        <v>19</v>
      </c>
      <c r="E33" s="127" t="s">
        <v>292</v>
      </c>
      <c r="F33" s="127" t="s">
        <v>292</v>
      </c>
      <c r="G33" s="27" t="s">
        <v>1212</v>
      </c>
      <c r="H33" s="27">
        <v>44.5</v>
      </c>
      <c r="I33" s="27">
        <v>1.6</v>
      </c>
    </row>
    <row r="34" spans="1:9" ht="38.25" x14ac:dyDescent="0.2">
      <c r="A34" s="1"/>
      <c r="B34" s="4" t="s">
        <v>1247</v>
      </c>
      <c r="C34" s="4" t="s">
        <v>1249</v>
      </c>
      <c r="D34" s="127" t="s">
        <v>19</v>
      </c>
      <c r="E34" s="127" t="s">
        <v>292</v>
      </c>
      <c r="F34" s="127" t="s">
        <v>292</v>
      </c>
      <c r="G34" s="27" t="s">
        <v>1212</v>
      </c>
      <c r="H34" s="27">
        <v>2.2999999999999998</v>
      </c>
      <c r="I34" s="27">
        <v>0.2</v>
      </c>
    </row>
    <row r="35" spans="1:9" ht="25.5" x14ac:dyDescent="0.2">
      <c r="A35" s="1"/>
      <c r="B35" s="4" t="s">
        <v>1250</v>
      </c>
      <c r="C35" s="4" t="s">
        <v>1251</v>
      </c>
      <c r="D35" s="127" t="s">
        <v>19</v>
      </c>
      <c r="E35" s="127" t="s">
        <v>292</v>
      </c>
      <c r="F35" s="127" t="s">
        <v>292</v>
      </c>
      <c r="G35" s="27" t="s">
        <v>1212</v>
      </c>
      <c r="H35" s="27">
        <v>18.600000000000001</v>
      </c>
      <c r="I35" s="27">
        <v>0.7</v>
      </c>
    </row>
    <row r="36" spans="1:9" ht="25.5" x14ac:dyDescent="0.2">
      <c r="A36" s="1"/>
      <c r="B36" s="4" t="s">
        <v>1252</v>
      </c>
      <c r="C36" s="4" t="s">
        <v>1253</v>
      </c>
      <c r="D36" s="127" t="s">
        <v>19</v>
      </c>
      <c r="E36" s="127" t="s">
        <v>292</v>
      </c>
      <c r="F36" s="127" t="s">
        <v>292</v>
      </c>
      <c r="G36" s="27" t="s">
        <v>1212</v>
      </c>
      <c r="H36" s="27">
        <v>3.7</v>
      </c>
      <c r="I36" s="27">
        <v>0.5</v>
      </c>
    </row>
    <row r="37" spans="1:9" ht="25.5" x14ac:dyDescent="0.2">
      <c r="A37" s="1"/>
      <c r="B37" s="4" t="s">
        <v>1252</v>
      </c>
      <c r="C37" s="4" t="s">
        <v>1254</v>
      </c>
      <c r="D37" s="127" t="s">
        <v>19</v>
      </c>
      <c r="E37" s="127" t="s">
        <v>292</v>
      </c>
      <c r="F37" s="127" t="s">
        <v>292</v>
      </c>
      <c r="G37" s="27" t="s">
        <v>1212</v>
      </c>
      <c r="H37" s="27">
        <v>0.7</v>
      </c>
      <c r="I37" s="27">
        <v>0.2</v>
      </c>
    </row>
    <row r="38" spans="1:9" ht="25.5" x14ac:dyDescent="0.2">
      <c r="A38" s="1"/>
      <c r="B38" s="4" t="s">
        <v>1255</v>
      </c>
      <c r="C38" s="4" t="s">
        <v>1256</v>
      </c>
      <c r="D38" s="127" t="s">
        <v>19</v>
      </c>
      <c r="E38" s="127" t="s">
        <v>292</v>
      </c>
      <c r="F38" s="127" t="s">
        <v>292</v>
      </c>
      <c r="G38" s="27" t="s">
        <v>1212</v>
      </c>
      <c r="H38" s="27">
        <v>0.7</v>
      </c>
      <c r="I38" s="27">
        <v>0.2</v>
      </c>
    </row>
    <row r="39" spans="1:9" ht="25.5" x14ac:dyDescent="0.2">
      <c r="A39" s="1"/>
      <c r="B39" s="4" t="s">
        <v>1255</v>
      </c>
      <c r="C39" s="4" t="s">
        <v>1257</v>
      </c>
      <c r="D39" s="127" t="s">
        <v>19</v>
      </c>
      <c r="E39" s="127" t="s">
        <v>292</v>
      </c>
      <c r="F39" s="127" t="s">
        <v>292</v>
      </c>
      <c r="G39" s="27" t="s">
        <v>1212</v>
      </c>
      <c r="H39" s="27">
        <v>3.7</v>
      </c>
      <c r="I39" s="27">
        <v>0.5</v>
      </c>
    </row>
    <row r="40" spans="1:9" ht="25.5" x14ac:dyDescent="0.2">
      <c r="A40" s="1"/>
      <c r="B40" s="4" t="s">
        <v>1258</v>
      </c>
      <c r="C40" s="4" t="s">
        <v>1259</v>
      </c>
      <c r="D40" s="127" t="s">
        <v>19</v>
      </c>
      <c r="E40" s="127" t="s">
        <v>292</v>
      </c>
      <c r="F40" s="127" t="s">
        <v>292</v>
      </c>
      <c r="G40" s="27" t="s">
        <v>1212</v>
      </c>
      <c r="H40" s="27">
        <v>9.9</v>
      </c>
      <c r="I40" s="27">
        <v>0.7</v>
      </c>
    </row>
    <row r="41" spans="1:9" ht="51" customHeight="1" x14ac:dyDescent="0.2">
      <c r="A41" s="1"/>
      <c r="B41" s="4" t="s">
        <v>1260</v>
      </c>
      <c r="C41" s="4" t="s">
        <v>1261</v>
      </c>
      <c r="D41" s="127" t="s">
        <v>19</v>
      </c>
      <c r="E41" s="127" t="s">
        <v>292</v>
      </c>
      <c r="F41" s="127" t="s">
        <v>292</v>
      </c>
      <c r="G41" s="27" t="s">
        <v>1212</v>
      </c>
      <c r="H41" s="27">
        <v>99.6</v>
      </c>
      <c r="I41" s="27">
        <v>3.7</v>
      </c>
    </row>
    <row r="42" spans="1:9" ht="38.25" x14ac:dyDescent="0.2">
      <c r="A42" s="1"/>
      <c r="B42" s="4" t="s">
        <v>1262</v>
      </c>
      <c r="C42" s="4" t="s">
        <v>1263</v>
      </c>
      <c r="D42" s="127" t="s">
        <v>19</v>
      </c>
      <c r="E42" s="127" t="s">
        <v>369</v>
      </c>
      <c r="F42" s="127" t="s">
        <v>369</v>
      </c>
      <c r="G42" s="27" t="s">
        <v>1212</v>
      </c>
      <c r="H42" s="27">
        <v>98</v>
      </c>
      <c r="I42" s="27">
        <v>3.5</v>
      </c>
    </row>
    <row r="43" spans="1:9" ht="25.5" x14ac:dyDescent="0.2">
      <c r="A43" s="1"/>
      <c r="B43" s="4" t="s">
        <v>1264</v>
      </c>
      <c r="C43" s="4" t="s">
        <v>1265</v>
      </c>
      <c r="D43" s="127" t="s">
        <v>19</v>
      </c>
      <c r="E43" s="127" t="s">
        <v>369</v>
      </c>
      <c r="F43" s="127" t="s">
        <v>369</v>
      </c>
      <c r="G43" s="27" t="s">
        <v>1212</v>
      </c>
      <c r="H43" s="27">
        <v>103.5</v>
      </c>
      <c r="I43" s="27">
        <v>3.7</v>
      </c>
    </row>
    <row r="44" spans="1:9" ht="38.25" x14ac:dyDescent="0.2">
      <c r="A44" s="1"/>
      <c r="B44" s="4" t="s">
        <v>1266</v>
      </c>
      <c r="C44" s="4" t="s">
        <v>1267</v>
      </c>
      <c r="D44" s="127" t="s">
        <v>19</v>
      </c>
      <c r="E44" s="127" t="s">
        <v>369</v>
      </c>
      <c r="F44" s="127" t="s">
        <v>369</v>
      </c>
      <c r="G44" s="27" t="s">
        <v>1212</v>
      </c>
      <c r="H44" s="27">
        <v>31.9</v>
      </c>
      <c r="I44" s="27">
        <v>1.2</v>
      </c>
    </row>
    <row r="45" spans="1:9" ht="38.25" x14ac:dyDescent="0.2">
      <c r="A45" s="1"/>
      <c r="B45" s="4" t="s">
        <v>1266</v>
      </c>
      <c r="C45" s="4" t="s">
        <v>1268</v>
      </c>
      <c r="D45" s="127" t="s">
        <v>19</v>
      </c>
      <c r="E45" s="127" t="s">
        <v>23</v>
      </c>
      <c r="F45" s="127" t="s">
        <v>23</v>
      </c>
      <c r="G45" s="27" t="s">
        <v>1212</v>
      </c>
      <c r="H45" s="27">
        <v>52.9</v>
      </c>
      <c r="I45" s="27">
        <v>1.6</v>
      </c>
    </row>
    <row r="46" spans="1:9" ht="25.5" x14ac:dyDescent="0.2">
      <c r="A46" s="1"/>
      <c r="B46" s="4" t="s">
        <v>1269</v>
      </c>
      <c r="C46" s="4" t="s">
        <v>1270</v>
      </c>
      <c r="D46" s="127" t="s">
        <v>19</v>
      </c>
      <c r="E46" s="127" t="s">
        <v>292</v>
      </c>
      <c r="F46" s="127" t="s">
        <v>292</v>
      </c>
      <c r="G46" s="27" t="s">
        <v>1212</v>
      </c>
      <c r="H46" s="27">
        <v>1.5</v>
      </c>
      <c r="I46" s="27">
        <v>0.2</v>
      </c>
    </row>
    <row r="47" spans="1:9" ht="25.5" x14ac:dyDescent="0.2">
      <c r="A47" s="1"/>
      <c r="B47" s="4" t="s">
        <v>1271</v>
      </c>
      <c r="C47" s="4" t="s">
        <v>1272</v>
      </c>
      <c r="D47" s="127" t="s">
        <v>19</v>
      </c>
      <c r="E47" s="127" t="s">
        <v>292</v>
      </c>
      <c r="F47" s="127" t="s">
        <v>292</v>
      </c>
      <c r="G47" s="27" t="s">
        <v>1212</v>
      </c>
      <c r="H47" s="27">
        <v>4.8</v>
      </c>
      <c r="I47" s="27">
        <v>0.5</v>
      </c>
    </row>
    <row r="48" spans="1:9" ht="63.75" x14ac:dyDescent="0.2">
      <c r="A48" s="1"/>
      <c r="B48" s="4" t="s">
        <v>1273</v>
      </c>
      <c r="C48" s="4" t="s">
        <v>1274</v>
      </c>
      <c r="D48" s="127" t="s">
        <v>19</v>
      </c>
      <c r="E48" s="127" t="s">
        <v>23</v>
      </c>
      <c r="F48" s="127" t="s">
        <v>23</v>
      </c>
      <c r="G48" s="27" t="s">
        <v>1212</v>
      </c>
      <c r="H48" s="27">
        <v>219</v>
      </c>
      <c r="I48" s="27">
        <v>7</v>
      </c>
    </row>
    <row r="49" spans="1:9" ht="38.25" x14ac:dyDescent="0.2">
      <c r="A49" s="1"/>
      <c r="B49" s="4" t="s">
        <v>1273</v>
      </c>
      <c r="C49" s="4" t="s">
        <v>1275</v>
      </c>
      <c r="D49" s="127" t="s">
        <v>19</v>
      </c>
      <c r="E49" s="127" t="s">
        <v>23</v>
      </c>
      <c r="F49" s="127" t="s">
        <v>23</v>
      </c>
      <c r="G49" s="27" t="s">
        <v>1212</v>
      </c>
      <c r="H49" s="27">
        <v>41.9</v>
      </c>
      <c r="I49" s="27">
        <v>2.2999999999999998</v>
      </c>
    </row>
    <row r="50" spans="1:9" ht="25.5" x14ac:dyDescent="0.2">
      <c r="A50" s="1"/>
      <c r="B50" s="4" t="s">
        <v>1276</v>
      </c>
      <c r="C50" s="4" t="s">
        <v>1277</v>
      </c>
      <c r="D50" s="127" t="s">
        <v>19</v>
      </c>
      <c r="E50" s="127" t="s">
        <v>292</v>
      </c>
      <c r="F50" s="127" t="s">
        <v>292</v>
      </c>
      <c r="G50" s="27" t="s">
        <v>1212</v>
      </c>
      <c r="H50" s="27">
        <v>19.899999999999999</v>
      </c>
      <c r="I50" s="27">
        <v>0.7</v>
      </c>
    </row>
    <row r="51" spans="1:9" ht="25.5" x14ac:dyDescent="0.2">
      <c r="A51" s="1"/>
      <c r="B51" s="4" t="s">
        <v>1276</v>
      </c>
      <c r="C51" s="4" t="s">
        <v>1277</v>
      </c>
      <c r="D51" s="127" t="s">
        <v>19</v>
      </c>
      <c r="E51" s="127" t="s">
        <v>369</v>
      </c>
      <c r="F51" s="127" t="s">
        <v>369</v>
      </c>
      <c r="G51" s="27" t="s">
        <v>1212</v>
      </c>
      <c r="H51" s="27">
        <v>19.899999999999999</v>
      </c>
      <c r="I51" s="27">
        <v>0.7</v>
      </c>
    </row>
    <row r="52" spans="1:9" ht="66" customHeight="1" x14ac:dyDescent="0.2">
      <c r="A52" s="1"/>
      <c r="B52" s="4" t="s">
        <v>1278</v>
      </c>
      <c r="C52" s="4" t="s">
        <v>1279</v>
      </c>
      <c r="D52" s="127" t="s">
        <v>19</v>
      </c>
      <c r="E52" s="127" t="s">
        <v>369</v>
      </c>
      <c r="F52" s="127" t="s">
        <v>369</v>
      </c>
      <c r="G52" s="27" t="s">
        <v>1212</v>
      </c>
      <c r="H52" s="27">
        <v>83.7</v>
      </c>
      <c r="I52" s="27">
        <v>3</v>
      </c>
    </row>
    <row r="53" spans="1:9" ht="25.5" x14ac:dyDescent="0.2">
      <c r="A53" s="1"/>
      <c r="B53" s="4" t="s">
        <v>1280</v>
      </c>
      <c r="C53" s="17" t="s">
        <v>1281</v>
      </c>
      <c r="D53" s="127" t="s">
        <v>19</v>
      </c>
      <c r="E53" s="127" t="s">
        <v>292</v>
      </c>
      <c r="F53" s="127" t="s">
        <v>292</v>
      </c>
      <c r="G53" s="27" t="s">
        <v>1212</v>
      </c>
      <c r="H53" s="27">
        <v>12.4</v>
      </c>
      <c r="I53" s="27">
        <v>246.3</v>
      </c>
    </row>
    <row r="54" spans="1:9" s="56" customFormat="1" ht="153" x14ac:dyDescent="0.2">
      <c r="A54" s="1"/>
      <c r="B54" s="4" t="s">
        <v>1282</v>
      </c>
      <c r="C54" s="4" t="s">
        <v>1283</v>
      </c>
      <c r="D54" s="127" t="s">
        <v>19</v>
      </c>
      <c r="E54" s="127" t="s">
        <v>369</v>
      </c>
      <c r="F54" s="127" t="s">
        <v>23</v>
      </c>
      <c r="G54" s="7" t="s">
        <v>1284</v>
      </c>
      <c r="H54" s="27">
        <v>1310</v>
      </c>
      <c r="I54" s="27">
        <v>0</v>
      </c>
    </row>
    <row r="55" spans="1:9" s="2" customFormat="1" ht="25.5" x14ac:dyDescent="0.2">
      <c r="A55" s="1"/>
      <c r="B55" s="4" t="s">
        <v>36</v>
      </c>
      <c r="C55" s="4" t="s">
        <v>1285</v>
      </c>
      <c r="D55" s="127" t="s">
        <v>35</v>
      </c>
      <c r="E55" s="127" t="s">
        <v>292</v>
      </c>
      <c r="F55" s="127" t="s">
        <v>292</v>
      </c>
      <c r="G55" s="27" t="s">
        <v>1212</v>
      </c>
      <c r="H55" s="27">
        <v>101.1</v>
      </c>
      <c r="I55" s="27">
        <v>191.9</v>
      </c>
    </row>
    <row r="56" spans="1:9" s="2" customFormat="1" ht="25.5" x14ac:dyDescent="0.2">
      <c r="A56" s="1"/>
      <c r="B56" s="4" t="s">
        <v>36</v>
      </c>
      <c r="C56" s="4" t="s">
        <v>1285</v>
      </c>
      <c r="D56" s="127" t="s">
        <v>35</v>
      </c>
      <c r="E56" s="127" t="s">
        <v>369</v>
      </c>
      <c r="F56" s="127" t="s">
        <v>369</v>
      </c>
      <c r="G56" s="27" t="s">
        <v>1212</v>
      </c>
      <c r="H56" s="27">
        <v>22.5</v>
      </c>
      <c r="I56" s="27">
        <v>10.399999999999999</v>
      </c>
    </row>
    <row r="57" spans="1:9" s="2" customFormat="1" ht="25.5" x14ac:dyDescent="0.2">
      <c r="A57" s="1"/>
      <c r="B57" s="4" t="s">
        <v>36</v>
      </c>
      <c r="C57" s="4" t="s">
        <v>1285</v>
      </c>
      <c r="D57" s="127" t="s">
        <v>35</v>
      </c>
      <c r="E57" s="127" t="s">
        <v>23</v>
      </c>
      <c r="F57" s="127" t="s">
        <v>23</v>
      </c>
      <c r="G57" s="27" t="s">
        <v>1212</v>
      </c>
      <c r="H57" s="27">
        <v>46.7</v>
      </c>
      <c r="I57" s="27">
        <v>30.4</v>
      </c>
    </row>
    <row r="58" spans="1:9" ht="38.25" x14ac:dyDescent="0.2">
      <c r="A58" s="1"/>
      <c r="B58" s="4" t="s">
        <v>1286</v>
      </c>
      <c r="C58" s="4" t="s">
        <v>1287</v>
      </c>
      <c r="D58" s="127" t="s">
        <v>19</v>
      </c>
      <c r="E58" s="127" t="s">
        <v>23</v>
      </c>
      <c r="F58" s="127" t="s">
        <v>23</v>
      </c>
      <c r="G58" s="27" t="s">
        <v>1212</v>
      </c>
      <c r="H58" s="27">
        <v>43.5</v>
      </c>
      <c r="I58" s="27">
        <v>197.7</v>
      </c>
    </row>
    <row r="59" spans="1:9" ht="38.25" x14ac:dyDescent="0.2">
      <c r="A59" s="1"/>
      <c r="B59" s="4" t="s">
        <v>1286</v>
      </c>
      <c r="C59" s="4" t="s">
        <v>1288</v>
      </c>
      <c r="D59" s="127" t="s">
        <v>19</v>
      </c>
      <c r="E59" s="127" t="s">
        <v>23</v>
      </c>
      <c r="F59" s="127" t="s">
        <v>23</v>
      </c>
      <c r="G59" s="27" t="s">
        <v>1212</v>
      </c>
      <c r="H59" s="27">
        <v>25.5</v>
      </c>
      <c r="I59" s="27">
        <v>128.69999999999999</v>
      </c>
    </row>
    <row r="60" spans="1:9" ht="38.25" x14ac:dyDescent="0.2">
      <c r="A60" s="1"/>
      <c r="B60" s="4" t="s">
        <v>1286</v>
      </c>
      <c r="C60" s="4" t="s">
        <v>1289</v>
      </c>
      <c r="D60" s="127" t="s">
        <v>19</v>
      </c>
      <c r="E60" s="127" t="s">
        <v>23</v>
      </c>
      <c r="F60" s="127" t="s">
        <v>23</v>
      </c>
      <c r="G60" s="27" t="s">
        <v>1212</v>
      </c>
      <c r="H60" s="27">
        <v>14.3</v>
      </c>
      <c r="I60" s="27">
        <v>1.4</v>
      </c>
    </row>
    <row r="61" spans="1:9" s="2" customFormat="1" ht="25.5" x14ac:dyDescent="0.2">
      <c r="A61" s="1"/>
      <c r="B61" s="4" t="s">
        <v>36</v>
      </c>
      <c r="C61" s="4" t="s">
        <v>1285</v>
      </c>
      <c r="D61" s="127" t="s">
        <v>35</v>
      </c>
      <c r="E61" s="127" t="s">
        <v>292</v>
      </c>
      <c r="F61" s="127" t="s">
        <v>292</v>
      </c>
      <c r="G61" s="27" t="s">
        <v>1212</v>
      </c>
      <c r="H61" s="27">
        <v>2.4</v>
      </c>
      <c r="I61" s="27">
        <v>5.4</v>
      </c>
    </row>
    <row r="62" spans="1:9" s="2" customFormat="1" ht="25.5" x14ac:dyDescent="0.2">
      <c r="A62" s="1"/>
      <c r="B62" s="4" t="s">
        <v>36</v>
      </c>
      <c r="C62" s="4" t="s">
        <v>1285</v>
      </c>
      <c r="D62" s="127" t="s">
        <v>35</v>
      </c>
      <c r="E62" s="127" t="s">
        <v>23</v>
      </c>
      <c r="F62" s="127" t="s">
        <v>23</v>
      </c>
      <c r="G62" s="27" t="s">
        <v>1212</v>
      </c>
      <c r="H62" s="27">
        <v>35.9</v>
      </c>
      <c r="I62" s="27">
        <v>51.599999999999994</v>
      </c>
    </row>
    <row r="63" spans="1:9" s="2" customFormat="1" ht="51" x14ac:dyDescent="0.2">
      <c r="A63" s="1"/>
      <c r="B63" s="4" t="s">
        <v>1290</v>
      </c>
      <c r="C63" s="4" t="s">
        <v>1291</v>
      </c>
      <c r="D63" s="127" t="s">
        <v>19</v>
      </c>
      <c r="E63" s="127" t="s">
        <v>23</v>
      </c>
      <c r="F63" s="127" t="s">
        <v>23</v>
      </c>
      <c r="G63" s="27" t="s">
        <v>1212</v>
      </c>
      <c r="H63" s="27">
        <v>42.2</v>
      </c>
      <c r="I63" s="27">
        <v>299</v>
      </c>
    </row>
    <row r="64" spans="1:9" s="2" customFormat="1" x14ac:dyDescent="0.2">
      <c r="A64" s="1"/>
      <c r="B64" s="4" t="s">
        <v>1290</v>
      </c>
      <c r="C64" s="4" t="s">
        <v>1292</v>
      </c>
      <c r="D64" s="127" t="s">
        <v>19</v>
      </c>
      <c r="E64" s="127" t="s">
        <v>23</v>
      </c>
      <c r="F64" s="127" t="s">
        <v>23</v>
      </c>
      <c r="G64" s="27" t="s">
        <v>1212</v>
      </c>
      <c r="H64" s="27">
        <v>0.9</v>
      </c>
      <c r="I64" s="27">
        <v>2.2999999999999998</v>
      </c>
    </row>
    <row r="65" spans="1:9" s="2" customFormat="1" x14ac:dyDescent="0.2">
      <c r="A65" s="1"/>
      <c r="B65" s="4" t="s">
        <v>1290</v>
      </c>
      <c r="C65" s="4" t="s">
        <v>1293</v>
      </c>
      <c r="D65" s="127" t="s">
        <v>19</v>
      </c>
      <c r="E65" s="127" t="s">
        <v>23</v>
      </c>
      <c r="F65" s="127" t="s">
        <v>23</v>
      </c>
      <c r="G65" s="27" t="s">
        <v>1212</v>
      </c>
      <c r="H65" s="27">
        <v>0.9</v>
      </c>
      <c r="I65" s="27">
        <v>0.2</v>
      </c>
    </row>
    <row r="66" spans="1:9" s="2" customFormat="1" ht="25.5" x14ac:dyDescent="0.2">
      <c r="A66" s="1"/>
      <c r="B66" s="4" t="s">
        <v>1290</v>
      </c>
      <c r="C66" s="4" t="s">
        <v>1294</v>
      </c>
      <c r="D66" s="127" t="s">
        <v>19</v>
      </c>
      <c r="E66" s="127" t="s">
        <v>23</v>
      </c>
      <c r="F66" s="127" t="s">
        <v>23</v>
      </c>
      <c r="G66" s="27" t="s">
        <v>1212</v>
      </c>
      <c r="H66" s="27">
        <v>10.7</v>
      </c>
      <c r="I66" s="27">
        <v>211.8</v>
      </c>
    </row>
    <row r="67" spans="1:9" s="2" customFormat="1" ht="25.5" x14ac:dyDescent="0.2">
      <c r="A67" s="1"/>
      <c r="B67" s="4" t="s">
        <v>36</v>
      </c>
      <c r="C67" s="4" t="s">
        <v>1285</v>
      </c>
      <c r="D67" s="127" t="s">
        <v>35</v>
      </c>
      <c r="E67" s="127" t="s">
        <v>292</v>
      </c>
      <c r="F67" s="127" t="s">
        <v>292</v>
      </c>
      <c r="G67" s="27" t="s">
        <v>1212</v>
      </c>
      <c r="H67" s="27">
        <v>64.400000000000006</v>
      </c>
      <c r="I67" s="27">
        <v>55.1</v>
      </c>
    </row>
    <row r="68" spans="1:9" s="2" customFormat="1" ht="25.5" x14ac:dyDescent="0.2">
      <c r="A68" s="1"/>
      <c r="B68" s="4" t="s">
        <v>36</v>
      </c>
      <c r="C68" s="4" t="s">
        <v>1285</v>
      </c>
      <c r="D68" s="127" t="s">
        <v>35</v>
      </c>
      <c r="E68" s="127" t="s">
        <v>369</v>
      </c>
      <c r="F68" s="127" t="s">
        <v>369</v>
      </c>
      <c r="G68" s="27" t="s">
        <v>1212</v>
      </c>
      <c r="H68" s="27">
        <v>9.1</v>
      </c>
      <c r="I68" s="27">
        <v>17.8</v>
      </c>
    </row>
    <row r="69" spans="1:9" s="2" customFormat="1" ht="25.5" x14ac:dyDescent="0.2">
      <c r="A69" s="1"/>
      <c r="B69" s="4" t="s">
        <v>36</v>
      </c>
      <c r="C69" s="4" t="s">
        <v>1285</v>
      </c>
      <c r="D69" s="127" t="s">
        <v>35</v>
      </c>
      <c r="E69" s="127" t="s">
        <v>23</v>
      </c>
      <c r="F69" s="127" t="s">
        <v>23</v>
      </c>
      <c r="G69" s="27" t="s">
        <v>1212</v>
      </c>
      <c r="H69" s="27">
        <v>0.4</v>
      </c>
      <c r="I69" s="27">
        <v>2.1</v>
      </c>
    </row>
    <row r="70" spans="1:9" s="2" customFormat="1" ht="25.5" x14ac:dyDescent="0.2">
      <c r="A70" s="1"/>
      <c r="B70" s="4" t="s">
        <v>36</v>
      </c>
      <c r="C70" s="4" t="s">
        <v>262</v>
      </c>
      <c r="D70" s="127" t="s">
        <v>35</v>
      </c>
      <c r="E70" s="127" t="s">
        <v>292</v>
      </c>
      <c r="F70" s="127" t="s">
        <v>292</v>
      </c>
      <c r="G70" s="27" t="s">
        <v>1212</v>
      </c>
      <c r="H70" s="27">
        <v>346.8</v>
      </c>
      <c r="I70" s="27">
        <v>110.1</v>
      </c>
    </row>
    <row r="71" spans="1:9" s="2" customFormat="1" ht="25.5" x14ac:dyDescent="0.2">
      <c r="A71" s="1"/>
      <c r="B71" s="4" t="s">
        <v>36</v>
      </c>
      <c r="C71" s="4" t="s">
        <v>262</v>
      </c>
      <c r="D71" s="127" t="s">
        <v>35</v>
      </c>
      <c r="E71" s="127" t="s">
        <v>23</v>
      </c>
      <c r="F71" s="127" t="s">
        <v>23</v>
      </c>
      <c r="G71" s="27" t="s">
        <v>1212</v>
      </c>
      <c r="H71" s="27">
        <v>42.1</v>
      </c>
      <c r="I71" s="27">
        <v>30.7</v>
      </c>
    </row>
    <row r="72" spans="1:9" s="2" customFormat="1" x14ac:dyDescent="0.2">
      <c r="A72" s="1"/>
      <c r="B72" s="4" t="s">
        <v>1295</v>
      </c>
      <c r="C72" s="4" t="s">
        <v>1296</v>
      </c>
      <c r="D72" s="127" t="s">
        <v>19</v>
      </c>
      <c r="E72" s="127" t="s">
        <v>292</v>
      </c>
      <c r="F72" s="127" t="s">
        <v>369</v>
      </c>
      <c r="G72" s="129" t="s">
        <v>1212</v>
      </c>
      <c r="H72" s="27">
        <v>100.6</v>
      </c>
      <c r="I72" s="27">
        <v>0</v>
      </c>
    </row>
    <row r="73" spans="1:9" ht="25.5" x14ac:dyDescent="0.2">
      <c r="A73" s="1"/>
      <c r="B73" s="4" t="s">
        <v>1297</v>
      </c>
      <c r="C73" s="4" t="s">
        <v>1298</v>
      </c>
      <c r="D73" s="127" t="s">
        <v>19</v>
      </c>
      <c r="E73" s="127" t="s">
        <v>369</v>
      </c>
      <c r="F73" s="127" t="s">
        <v>23</v>
      </c>
      <c r="G73" s="129" t="s">
        <v>1212</v>
      </c>
      <c r="H73" s="27">
        <v>52.8</v>
      </c>
      <c r="I73" s="27">
        <v>0</v>
      </c>
    </row>
    <row r="74" spans="1:9" x14ac:dyDescent="0.2">
      <c r="A74" s="1"/>
      <c r="B74" s="4" t="s">
        <v>1299</v>
      </c>
      <c r="C74" s="4" t="s">
        <v>1300</v>
      </c>
      <c r="D74" s="127" t="s">
        <v>66</v>
      </c>
      <c r="E74" s="127" t="s">
        <v>369</v>
      </c>
      <c r="F74" s="127" t="s">
        <v>369</v>
      </c>
      <c r="G74" s="129" t="s">
        <v>1212</v>
      </c>
      <c r="H74" s="27">
        <v>12</v>
      </c>
      <c r="I74" s="27">
        <v>0.5</v>
      </c>
    </row>
    <row r="75" spans="1:9" x14ac:dyDescent="0.2">
      <c r="A75" s="1"/>
      <c r="B75" s="4" t="s">
        <v>1299</v>
      </c>
      <c r="C75" s="4" t="s">
        <v>1301</v>
      </c>
      <c r="D75" s="127" t="s">
        <v>66</v>
      </c>
      <c r="E75" s="127" t="s">
        <v>23</v>
      </c>
      <c r="F75" s="127" t="s">
        <v>23</v>
      </c>
      <c r="G75" s="129" t="s">
        <v>1212</v>
      </c>
      <c r="H75" s="27">
        <v>13.2</v>
      </c>
      <c r="I75" s="27">
        <v>0.6</v>
      </c>
    </row>
    <row r="76" spans="1:9" s="2" customFormat="1" x14ac:dyDescent="0.2">
      <c r="A76" s="1"/>
      <c r="B76" s="4" t="s">
        <v>1299</v>
      </c>
      <c r="C76" s="4" t="s">
        <v>1302</v>
      </c>
      <c r="D76" s="127" t="s">
        <v>35</v>
      </c>
      <c r="E76" s="127" t="s">
        <v>23</v>
      </c>
      <c r="F76" s="127" t="s">
        <v>23</v>
      </c>
      <c r="G76" s="129" t="s">
        <v>1212</v>
      </c>
      <c r="H76" s="27">
        <v>6.6</v>
      </c>
      <c r="I76" s="27">
        <v>0.4</v>
      </c>
    </row>
    <row r="77" spans="1:9" s="2" customFormat="1" x14ac:dyDescent="0.2">
      <c r="A77" s="1"/>
      <c r="B77" s="4" t="s">
        <v>1299</v>
      </c>
      <c r="C77" s="4" t="s">
        <v>1303</v>
      </c>
      <c r="D77" s="127" t="s">
        <v>35</v>
      </c>
      <c r="E77" s="127" t="s">
        <v>23</v>
      </c>
      <c r="F77" s="127" t="s">
        <v>23</v>
      </c>
      <c r="G77" s="129" t="s">
        <v>1212</v>
      </c>
      <c r="H77" s="27">
        <v>6.6</v>
      </c>
      <c r="I77" s="27">
        <v>0.4</v>
      </c>
    </row>
    <row r="78" spans="1:9" s="2" customFormat="1" x14ac:dyDescent="0.2">
      <c r="A78" s="1"/>
      <c r="B78" s="4" t="s">
        <v>1299</v>
      </c>
      <c r="C78" s="4" t="s">
        <v>1304</v>
      </c>
      <c r="D78" s="127" t="s">
        <v>35</v>
      </c>
      <c r="E78" s="127" t="s">
        <v>23</v>
      </c>
      <c r="F78" s="127" t="s">
        <v>23</v>
      </c>
      <c r="G78" s="129" t="s">
        <v>1212</v>
      </c>
      <c r="H78" s="27">
        <v>6.6</v>
      </c>
      <c r="I78" s="27">
        <v>0.4</v>
      </c>
    </row>
    <row r="79" spans="1:9" s="2" customFormat="1" x14ac:dyDescent="0.2">
      <c r="A79" s="1"/>
      <c r="B79" s="4" t="s">
        <v>1299</v>
      </c>
      <c r="C79" s="4" t="s">
        <v>1305</v>
      </c>
      <c r="D79" s="127" t="s">
        <v>35</v>
      </c>
      <c r="E79" s="127" t="s">
        <v>23</v>
      </c>
      <c r="F79" s="127" t="s">
        <v>23</v>
      </c>
      <c r="G79" s="129" t="s">
        <v>1212</v>
      </c>
      <c r="H79" s="27">
        <v>6.6</v>
      </c>
      <c r="I79" s="27">
        <v>0.4</v>
      </c>
    </row>
    <row r="80" spans="1:9" s="2" customFormat="1" x14ac:dyDescent="0.2">
      <c r="A80" s="1"/>
      <c r="B80" s="4" t="s">
        <v>1299</v>
      </c>
      <c r="C80" s="4" t="s">
        <v>1306</v>
      </c>
      <c r="D80" s="127" t="s">
        <v>35</v>
      </c>
      <c r="E80" s="127" t="s">
        <v>23</v>
      </c>
      <c r="F80" s="127" t="s">
        <v>23</v>
      </c>
      <c r="G80" s="129" t="s">
        <v>1212</v>
      </c>
      <c r="H80" s="27">
        <v>6.6</v>
      </c>
      <c r="I80" s="27">
        <v>0.4</v>
      </c>
    </row>
    <row r="81" spans="1:9" s="2" customFormat="1" x14ac:dyDescent="0.2">
      <c r="A81" s="1"/>
      <c r="B81" s="4" t="s">
        <v>1299</v>
      </c>
      <c r="C81" s="4" t="s">
        <v>1307</v>
      </c>
      <c r="D81" s="127" t="s">
        <v>35</v>
      </c>
      <c r="E81" s="127" t="s">
        <v>23</v>
      </c>
      <c r="F81" s="127" t="s">
        <v>23</v>
      </c>
      <c r="G81" s="129" t="s">
        <v>1212</v>
      </c>
      <c r="H81" s="27">
        <v>4.0999999999999996</v>
      </c>
      <c r="I81" s="27">
        <v>0.4</v>
      </c>
    </row>
    <row r="82" spans="1:9" s="2" customFormat="1" x14ac:dyDescent="0.2">
      <c r="A82" s="1"/>
      <c r="B82" s="4" t="s">
        <v>1299</v>
      </c>
      <c r="C82" s="4" t="s">
        <v>1308</v>
      </c>
      <c r="D82" s="127" t="s">
        <v>35</v>
      </c>
      <c r="E82" s="127" t="s">
        <v>23</v>
      </c>
      <c r="F82" s="127" t="s">
        <v>23</v>
      </c>
      <c r="G82" s="129" t="s">
        <v>1212</v>
      </c>
      <c r="H82" s="27">
        <v>4.0999999999999996</v>
      </c>
      <c r="I82" s="27">
        <v>0.4</v>
      </c>
    </row>
    <row r="83" spans="1:9" s="2" customFormat="1" x14ac:dyDescent="0.2">
      <c r="A83" s="1"/>
      <c r="B83" s="4" t="s">
        <v>1299</v>
      </c>
      <c r="C83" s="4" t="s">
        <v>1309</v>
      </c>
      <c r="D83" s="127" t="s">
        <v>35</v>
      </c>
      <c r="E83" s="127" t="s">
        <v>23</v>
      </c>
      <c r="F83" s="127" t="s">
        <v>23</v>
      </c>
      <c r="G83" s="129" t="s">
        <v>1212</v>
      </c>
      <c r="H83" s="27">
        <v>4.0999999999999996</v>
      </c>
      <c r="I83" s="27">
        <v>0.4</v>
      </c>
    </row>
    <row r="84" spans="1:9" s="2" customFormat="1" x14ac:dyDescent="0.2">
      <c r="A84" s="1"/>
      <c r="B84" s="4" t="s">
        <v>1299</v>
      </c>
      <c r="C84" s="4" t="s">
        <v>1310</v>
      </c>
      <c r="D84" s="127" t="s">
        <v>35</v>
      </c>
      <c r="E84" s="127" t="s">
        <v>23</v>
      </c>
      <c r="F84" s="127" t="s">
        <v>23</v>
      </c>
      <c r="G84" s="129" t="s">
        <v>1212</v>
      </c>
      <c r="H84" s="27">
        <v>4.0999999999999996</v>
      </c>
      <c r="I84" s="27">
        <v>0.4</v>
      </c>
    </row>
    <row r="85" spans="1:9" s="2" customFormat="1" x14ac:dyDescent="0.2">
      <c r="A85" s="1"/>
      <c r="B85" s="4" t="s">
        <v>1299</v>
      </c>
      <c r="C85" s="4" t="s">
        <v>1311</v>
      </c>
      <c r="D85" s="127" t="s">
        <v>35</v>
      </c>
      <c r="E85" s="127" t="s">
        <v>23</v>
      </c>
      <c r="F85" s="127" t="s">
        <v>23</v>
      </c>
      <c r="G85" s="129" t="s">
        <v>1212</v>
      </c>
      <c r="H85" s="27">
        <v>4.0999999999999996</v>
      </c>
      <c r="I85" s="27">
        <v>0.4</v>
      </c>
    </row>
    <row r="86" spans="1:9" s="2" customFormat="1" x14ac:dyDescent="0.2">
      <c r="A86" s="1"/>
      <c r="B86" s="4" t="s">
        <v>1299</v>
      </c>
      <c r="C86" s="4" t="s">
        <v>1312</v>
      </c>
      <c r="D86" s="127" t="s">
        <v>35</v>
      </c>
      <c r="E86" s="127" t="s">
        <v>23</v>
      </c>
      <c r="F86" s="127" t="s">
        <v>23</v>
      </c>
      <c r="G86" s="129" t="s">
        <v>1212</v>
      </c>
      <c r="H86" s="27">
        <v>6.6</v>
      </c>
      <c r="I86" s="27">
        <v>0.4</v>
      </c>
    </row>
    <row r="87" spans="1:9" s="2" customFormat="1" x14ac:dyDescent="0.2">
      <c r="A87" s="1"/>
      <c r="B87" s="4" t="s">
        <v>1299</v>
      </c>
      <c r="C87" s="4" t="s">
        <v>1313</v>
      </c>
      <c r="D87" s="127" t="s">
        <v>35</v>
      </c>
      <c r="E87" s="127" t="s">
        <v>23</v>
      </c>
      <c r="F87" s="127" t="s">
        <v>23</v>
      </c>
      <c r="G87" s="129" t="s">
        <v>1212</v>
      </c>
      <c r="H87" s="27">
        <v>6.6</v>
      </c>
      <c r="I87" s="27">
        <v>0.4</v>
      </c>
    </row>
    <row r="88" spans="1:9" s="2" customFormat="1" x14ac:dyDescent="0.2">
      <c r="A88" s="1"/>
      <c r="B88" s="4" t="s">
        <v>1299</v>
      </c>
      <c r="C88" s="4" t="s">
        <v>1314</v>
      </c>
      <c r="D88" s="127" t="s">
        <v>35</v>
      </c>
      <c r="E88" s="127" t="s">
        <v>23</v>
      </c>
      <c r="F88" s="127" t="s">
        <v>23</v>
      </c>
      <c r="G88" s="129" t="s">
        <v>1212</v>
      </c>
      <c r="H88" s="27">
        <v>6.6</v>
      </c>
      <c r="I88" s="27">
        <v>0.4</v>
      </c>
    </row>
    <row r="89" spans="1:9" s="2" customFormat="1" x14ac:dyDescent="0.2">
      <c r="A89" s="1"/>
      <c r="B89" s="4" t="s">
        <v>1299</v>
      </c>
      <c r="C89" s="4" t="s">
        <v>1315</v>
      </c>
      <c r="D89" s="127" t="s">
        <v>35</v>
      </c>
      <c r="E89" s="127" t="s">
        <v>23</v>
      </c>
      <c r="F89" s="127" t="s">
        <v>23</v>
      </c>
      <c r="G89" s="129" t="s">
        <v>1212</v>
      </c>
      <c r="H89" s="27">
        <v>3.7</v>
      </c>
      <c r="I89" s="27">
        <v>0.4</v>
      </c>
    </row>
    <row r="90" spans="1:9" x14ac:dyDescent="0.2">
      <c r="A90" s="1"/>
      <c r="B90" s="4" t="s">
        <v>1299</v>
      </c>
      <c r="C90" s="4" t="s">
        <v>1316</v>
      </c>
      <c r="D90" s="127" t="s">
        <v>35</v>
      </c>
      <c r="E90" s="127" t="s">
        <v>23</v>
      </c>
      <c r="F90" s="127" t="s">
        <v>23</v>
      </c>
      <c r="G90" s="129" t="s">
        <v>1212</v>
      </c>
      <c r="H90" s="27">
        <v>6.6</v>
      </c>
      <c r="I90" s="27">
        <v>0.4</v>
      </c>
    </row>
    <row r="91" spans="1:9" s="2" customFormat="1" x14ac:dyDescent="0.2">
      <c r="A91" s="1"/>
      <c r="B91" s="4" t="s">
        <v>1299</v>
      </c>
      <c r="C91" s="4" t="s">
        <v>1317</v>
      </c>
      <c r="D91" s="127" t="s">
        <v>35</v>
      </c>
      <c r="E91" s="127" t="s">
        <v>23</v>
      </c>
      <c r="F91" s="127" t="s">
        <v>23</v>
      </c>
      <c r="G91" s="129" t="s">
        <v>1212</v>
      </c>
      <c r="H91" s="27">
        <v>6.6</v>
      </c>
      <c r="I91" s="27">
        <v>0.4</v>
      </c>
    </row>
    <row r="92" spans="1:9" s="2" customFormat="1" x14ac:dyDescent="0.2">
      <c r="A92" s="1"/>
      <c r="B92" s="4" t="s">
        <v>1299</v>
      </c>
      <c r="C92" s="4" t="s">
        <v>1318</v>
      </c>
      <c r="D92" s="127" t="s">
        <v>35</v>
      </c>
      <c r="E92" s="127" t="s">
        <v>23</v>
      </c>
      <c r="F92" s="127" t="s">
        <v>23</v>
      </c>
      <c r="G92" s="129" t="s">
        <v>1212</v>
      </c>
      <c r="H92" s="27">
        <v>4.0999999999999996</v>
      </c>
      <c r="I92" s="27">
        <v>0.4</v>
      </c>
    </row>
    <row r="93" spans="1:9" s="2" customFormat="1" x14ac:dyDescent="0.2">
      <c r="A93" s="1"/>
      <c r="B93" s="4" t="s">
        <v>1299</v>
      </c>
      <c r="C93" s="4" t="s">
        <v>1319</v>
      </c>
      <c r="D93" s="127" t="s">
        <v>35</v>
      </c>
      <c r="E93" s="127" t="s">
        <v>23</v>
      </c>
      <c r="F93" s="127" t="s">
        <v>23</v>
      </c>
      <c r="G93" s="129" t="s">
        <v>1212</v>
      </c>
      <c r="H93" s="27">
        <v>4.0999999999999996</v>
      </c>
      <c r="I93" s="27">
        <v>0.4</v>
      </c>
    </row>
    <row r="94" spans="1:9" s="2" customFormat="1" x14ac:dyDescent="0.2">
      <c r="A94" s="1"/>
      <c r="B94" s="4" t="s">
        <v>1299</v>
      </c>
      <c r="C94" s="4" t="s">
        <v>1320</v>
      </c>
      <c r="D94" s="127" t="s">
        <v>35</v>
      </c>
      <c r="E94" s="127" t="s">
        <v>23</v>
      </c>
      <c r="F94" s="127" t="s">
        <v>23</v>
      </c>
      <c r="G94" s="129" t="s">
        <v>1212</v>
      </c>
      <c r="H94" s="27">
        <v>4.0999999999999996</v>
      </c>
      <c r="I94" s="27">
        <v>0.3</v>
      </c>
    </row>
    <row r="95" spans="1:9" s="2" customFormat="1" x14ac:dyDescent="0.2">
      <c r="A95" s="1"/>
      <c r="B95" s="4" t="s">
        <v>1299</v>
      </c>
      <c r="C95" s="4" t="s">
        <v>1321</v>
      </c>
      <c r="D95" s="127" t="s">
        <v>35</v>
      </c>
      <c r="E95" s="127" t="s">
        <v>23</v>
      </c>
      <c r="F95" s="127" t="s">
        <v>23</v>
      </c>
      <c r="G95" s="129" t="s">
        <v>1212</v>
      </c>
      <c r="H95" s="27">
        <v>4.0999999999999996</v>
      </c>
      <c r="I95" s="27">
        <v>0.3</v>
      </c>
    </row>
    <row r="96" spans="1:9" x14ac:dyDescent="0.2">
      <c r="A96" s="1"/>
      <c r="B96" s="4" t="s">
        <v>1299</v>
      </c>
      <c r="C96" s="4" t="s">
        <v>1322</v>
      </c>
      <c r="D96" s="127" t="s">
        <v>35</v>
      </c>
      <c r="E96" s="127" t="s">
        <v>23</v>
      </c>
      <c r="F96" s="127" t="s">
        <v>23</v>
      </c>
      <c r="G96" s="129" t="s">
        <v>1212</v>
      </c>
      <c r="H96" s="27">
        <v>8.6999999999999993</v>
      </c>
      <c r="I96" s="27">
        <v>4.2</v>
      </c>
    </row>
    <row r="97" spans="1:9" s="2" customFormat="1" x14ac:dyDescent="0.2">
      <c r="A97" s="1"/>
      <c r="B97" s="4" t="s">
        <v>1299</v>
      </c>
      <c r="C97" s="4" t="s">
        <v>1323</v>
      </c>
      <c r="D97" s="127" t="s">
        <v>35</v>
      </c>
      <c r="E97" s="127" t="s">
        <v>369</v>
      </c>
      <c r="F97" s="127" t="s">
        <v>369</v>
      </c>
      <c r="G97" s="129" t="s">
        <v>1212</v>
      </c>
      <c r="H97" s="27">
        <v>62.3</v>
      </c>
      <c r="I97" s="27">
        <v>149</v>
      </c>
    </row>
    <row r="98" spans="1:9" s="2" customFormat="1" x14ac:dyDescent="0.2">
      <c r="A98" s="1"/>
      <c r="B98" s="4" t="s">
        <v>1299</v>
      </c>
      <c r="C98" s="4" t="s">
        <v>1324</v>
      </c>
      <c r="D98" s="127" t="s">
        <v>35</v>
      </c>
      <c r="E98" s="127" t="s">
        <v>292</v>
      </c>
      <c r="F98" s="127" t="s">
        <v>1325</v>
      </c>
      <c r="G98" s="129" t="s">
        <v>1212</v>
      </c>
      <c r="H98" s="27">
        <v>48.5</v>
      </c>
      <c r="I98" s="27">
        <v>13.5</v>
      </c>
    </row>
    <row r="99" spans="1:9" s="2" customFormat="1" x14ac:dyDescent="0.2">
      <c r="A99" s="1"/>
      <c r="B99" s="4" t="s">
        <v>1299</v>
      </c>
      <c r="C99" s="4" t="s">
        <v>1326</v>
      </c>
      <c r="D99" s="127" t="s">
        <v>35</v>
      </c>
      <c r="E99" s="127" t="s">
        <v>292</v>
      </c>
      <c r="F99" s="127" t="s">
        <v>1325</v>
      </c>
      <c r="G99" s="129" t="s">
        <v>1212</v>
      </c>
      <c r="H99" s="27">
        <v>48.5</v>
      </c>
      <c r="I99" s="27">
        <v>13.3</v>
      </c>
    </row>
    <row r="100" spans="1:9" s="2" customFormat="1" x14ac:dyDescent="0.2">
      <c r="A100" s="1"/>
      <c r="B100" s="4" t="s">
        <v>1327</v>
      </c>
      <c r="C100" s="4" t="s">
        <v>1328</v>
      </c>
      <c r="D100" s="127" t="s">
        <v>19</v>
      </c>
      <c r="E100" s="127" t="s">
        <v>292</v>
      </c>
      <c r="F100" s="127" t="s">
        <v>292</v>
      </c>
      <c r="G100" s="129" t="s">
        <v>1212</v>
      </c>
      <c r="H100" s="27">
        <v>49.5</v>
      </c>
      <c r="I100" s="27">
        <v>51.6</v>
      </c>
    </row>
    <row r="101" spans="1:9" x14ac:dyDescent="0.2">
      <c r="A101" s="1"/>
      <c r="B101" s="4" t="s">
        <v>1329</v>
      </c>
      <c r="C101" s="4" t="s">
        <v>1330</v>
      </c>
      <c r="D101" s="127" t="s">
        <v>19</v>
      </c>
      <c r="E101" s="127" t="s">
        <v>369</v>
      </c>
      <c r="F101" s="127" t="s">
        <v>369</v>
      </c>
      <c r="G101" s="129" t="s">
        <v>1212</v>
      </c>
      <c r="H101" s="27">
        <v>9.9</v>
      </c>
      <c r="I101" s="27">
        <v>0.3</v>
      </c>
    </row>
    <row r="102" spans="1:9" x14ac:dyDescent="0.2">
      <c r="A102" s="1"/>
      <c r="B102" s="4" t="s">
        <v>1329</v>
      </c>
      <c r="C102" s="4" t="s">
        <v>1331</v>
      </c>
      <c r="D102" s="127" t="s">
        <v>19</v>
      </c>
      <c r="E102" s="127" t="s">
        <v>369</v>
      </c>
      <c r="F102" s="127" t="s">
        <v>369</v>
      </c>
      <c r="G102" s="129" t="s">
        <v>1212</v>
      </c>
      <c r="H102" s="27">
        <v>9.9</v>
      </c>
      <c r="I102" s="27">
        <v>0.3</v>
      </c>
    </row>
    <row r="103" spans="1:9" s="2" customFormat="1" x14ac:dyDescent="0.2">
      <c r="A103" s="1"/>
      <c r="B103" s="4" t="s">
        <v>1329</v>
      </c>
      <c r="C103" s="4" t="s">
        <v>1332</v>
      </c>
      <c r="D103" s="127" t="s">
        <v>19</v>
      </c>
      <c r="E103" s="127" t="s">
        <v>369</v>
      </c>
      <c r="F103" s="127" t="s">
        <v>369</v>
      </c>
      <c r="G103" s="129" t="s">
        <v>1212</v>
      </c>
      <c r="H103" s="27">
        <v>9.9</v>
      </c>
      <c r="I103" s="27">
        <v>0.3</v>
      </c>
    </row>
    <row r="104" spans="1:9" s="2" customFormat="1" x14ac:dyDescent="0.2">
      <c r="A104" s="1"/>
      <c r="B104" s="4" t="s">
        <v>1329</v>
      </c>
      <c r="C104" s="4" t="s">
        <v>1333</v>
      </c>
      <c r="D104" s="127" t="s">
        <v>19</v>
      </c>
      <c r="E104" s="127" t="s">
        <v>369</v>
      </c>
      <c r="F104" s="127" t="s">
        <v>369</v>
      </c>
      <c r="G104" s="129" t="s">
        <v>1212</v>
      </c>
      <c r="H104" s="27">
        <v>9.9</v>
      </c>
      <c r="I104" s="27">
        <v>0.3</v>
      </c>
    </row>
    <row r="105" spans="1:9" s="2" customFormat="1" x14ac:dyDescent="0.2">
      <c r="A105" s="1"/>
      <c r="B105" s="4" t="s">
        <v>1334</v>
      </c>
      <c r="C105" s="4" t="s">
        <v>1335</v>
      </c>
      <c r="D105" s="127" t="s">
        <v>19</v>
      </c>
      <c r="E105" s="127" t="s">
        <v>23</v>
      </c>
      <c r="F105" s="127" t="s">
        <v>23</v>
      </c>
      <c r="G105" s="129" t="s">
        <v>1212</v>
      </c>
      <c r="H105" s="27">
        <v>7.8</v>
      </c>
      <c r="I105" s="27">
        <v>0.4</v>
      </c>
    </row>
    <row r="106" spans="1:9" s="2" customFormat="1" x14ac:dyDescent="0.2">
      <c r="A106" s="1"/>
      <c r="B106" s="4" t="s">
        <v>1334</v>
      </c>
      <c r="C106" s="4" t="s">
        <v>1336</v>
      </c>
      <c r="D106" s="127" t="s">
        <v>19</v>
      </c>
      <c r="E106" s="127" t="s">
        <v>23</v>
      </c>
      <c r="F106" s="127" t="s">
        <v>23</v>
      </c>
      <c r="G106" s="129" t="s">
        <v>1212</v>
      </c>
      <c r="H106" s="27">
        <v>7.8</v>
      </c>
      <c r="I106" s="27">
        <v>0.4</v>
      </c>
    </row>
    <row r="107" spans="1:9" s="2" customFormat="1" x14ac:dyDescent="0.2">
      <c r="A107" s="1"/>
      <c r="B107" s="4" t="s">
        <v>1334</v>
      </c>
      <c r="C107" s="4" t="s">
        <v>1337</v>
      </c>
      <c r="D107" s="127" t="s">
        <v>19</v>
      </c>
      <c r="E107" s="127" t="s">
        <v>23</v>
      </c>
      <c r="F107" s="127" t="s">
        <v>23</v>
      </c>
      <c r="G107" s="129" t="s">
        <v>1212</v>
      </c>
      <c r="H107" s="27">
        <v>7.8</v>
      </c>
      <c r="I107" s="27">
        <v>0.4</v>
      </c>
    </row>
    <row r="108" spans="1:9" s="2" customFormat="1" x14ac:dyDescent="0.2">
      <c r="A108" s="1"/>
      <c r="B108" s="4" t="s">
        <v>1334</v>
      </c>
      <c r="C108" s="4" t="s">
        <v>1338</v>
      </c>
      <c r="D108" s="127" t="s">
        <v>19</v>
      </c>
      <c r="E108" s="127" t="s">
        <v>23</v>
      </c>
      <c r="F108" s="127" t="s">
        <v>23</v>
      </c>
      <c r="G108" s="129" t="s">
        <v>1212</v>
      </c>
      <c r="H108" s="27">
        <v>7.8</v>
      </c>
      <c r="I108" s="27">
        <v>0.4</v>
      </c>
    </row>
    <row r="109" spans="1:9" s="2" customFormat="1" x14ac:dyDescent="0.2">
      <c r="A109" s="1"/>
      <c r="B109" s="4" t="s">
        <v>1334</v>
      </c>
      <c r="C109" s="4" t="s">
        <v>1339</v>
      </c>
      <c r="D109" s="127" t="s">
        <v>19</v>
      </c>
      <c r="E109" s="127" t="s">
        <v>23</v>
      </c>
      <c r="F109" s="127" t="s">
        <v>23</v>
      </c>
      <c r="G109" s="129" t="s">
        <v>1212</v>
      </c>
      <c r="H109" s="27">
        <v>7.8</v>
      </c>
      <c r="I109" s="27">
        <v>0.4</v>
      </c>
    </row>
    <row r="110" spans="1:9" s="2" customFormat="1" x14ac:dyDescent="0.2">
      <c r="A110" s="1"/>
      <c r="B110" s="4" t="s">
        <v>1334</v>
      </c>
      <c r="C110" s="4" t="s">
        <v>1340</v>
      </c>
      <c r="D110" s="127" t="s">
        <v>19</v>
      </c>
      <c r="E110" s="127" t="s">
        <v>23</v>
      </c>
      <c r="F110" s="127" t="s">
        <v>23</v>
      </c>
      <c r="G110" s="129" t="s">
        <v>1212</v>
      </c>
      <c r="H110" s="27">
        <v>7.8</v>
      </c>
      <c r="I110" s="27">
        <v>0.4</v>
      </c>
    </row>
    <row r="111" spans="1:9" s="2" customFormat="1" x14ac:dyDescent="0.2">
      <c r="A111" s="1"/>
      <c r="B111" s="4" t="s">
        <v>1334</v>
      </c>
      <c r="C111" s="4" t="s">
        <v>1341</v>
      </c>
      <c r="D111" s="127" t="s">
        <v>19</v>
      </c>
      <c r="E111" s="127" t="s">
        <v>23</v>
      </c>
      <c r="F111" s="127" t="s">
        <v>23</v>
      </c>
      <c r="G111" s="129" t="s">
        <v>1212</v>
      </c>
      <c r="H111" s="27">
        <v>7.8</v>
      </c>
      <c r="I111" s="27">
        <v>0.4</v>
      </c>
    </row>
    <row r="112" spans="1:9" s="2" customFormat="1" x14ac:dyDescent="0.2">
      <c r="A112" s="1"/>
      <c r="B112" s="4" t="s">
        <v>1334</v>
      </c>
      <c r="C112" s="4" t="s">
        <v>1342</v>
      </c>
      <c r="D112" s="127" t="s">
        <v>19</v>
      </c>
      <c r="E112" s="127" t="s">
        <v>23</v>
      </c>
      <c r="F112" s="127" t="s">
        <v>23</v>
      </c>
      <c r="G112" s="129" t="s">
        <v>1212</v>
      </c>
      <c r="H112" s="27">
        <v>7.8</v>
      </c>
      <c r="I112" s="27">
        <v>0.4</v>
      </c>
    </row>
    <row r="113" spans="1:9" s="2" customFormat="1" x14ac:dyDescent="0.2">
      <c r="A113" s="1"/>
      <c r="B113" s="4" t="s">
        <v>1334</v>
      </c>
      <c r="C113" s="4" t="s">
        <v>1343</v>
      </c>
      <c r="D113" s="127" t="s">
        <v>19</v>
      </c>
      <c r="E113" s="127" t="s">
        <v>23</v>
      </c>
      <c r="F113" s="127" t="s">
        <v>23</v>
      </c>
      <c r="G113" s="129" t="s">
        <v>1212</v>
      </c>
      <c r="H113" s="27">
        <v>7.8</v>
      </c>
      <c r="I113" s="27">
        <v>0.4</v>
      </c>
    </row>
    <row r="114" spans="1:9" s="2" customFormat="1" x14ac:dyDescent="0.2">
      <c r="A114" s="1"/>
      <c r="B114" s="4" t="s">
        <v>1334</v>
      </c>
      <c r="C114" s="4" t="s">
        <v>1344</v>
      </c>
      <c r="D114" s="127" t="s">
        <v>19</v>
      </c>
      <c r="E114" s="127" t="s">
        <v>23</v>
      </c>
      <c r="F114" s="127" t="s">
        <v>23</v>
      </c>
      <c r="G114" s="129" t="s">
        <v>1212</v>
      </c>
      <c r="H114" s="27">
        <v>7.8</v>
      </c>
      <c r="I114" s="27">
        <v>0.4</v>
      </c>
    </row>
    <row r="115" spans="1:9" s="2" customFormat="1" x14ac:dyDescent="0.2">
      <c r="A115" s="1"/>
      <c r="B115" s="4" t="s">
        <v>1334</v>
      </c>
      <c r="C115" s="4" t="s">
        <v>1345</v>
      </c>
      <c r="D115" s="127" t="s">
        <v>19</v>
      </c>
      <c r="E115" s="127" t="s">
        <v>23</v>
      </c>
      <c r="F115" s="127" t="s">
        <v>23</v>
      </c>
      <c r="G115" s="129" t="s">
        <v>1212</v>
      </c>
      <c r="H115" s="27">
        <v>7.8</v>
      </c>
      <c r="I115" s="27">
        <v>0.4</v>
      </c>
    </row>
    <row r="116" spans="1:9" s="2" customFormat="1" x14ac:dyDescent="0.2">
      <c r="A116" s="1"/>
      <c r="B116" s="4" t="s">
        <v>1334</v>
      </c>
      <c r="C116" s="4" t="s">
        <v>1346</v>
      </c>
      <c r="D116" s="127" t="s">
        <v>19</v>
      </c>
      <c r="E116" s="127" t="s">
        <v>23</v>
      </c>
      <c r="F116" s="127" t="s">
        <v>23</v>
      </c>
      <c r="G116" s="129" t="s">
        <v>1212</v>
      </c>
      <c r="H116" s="27">
        <v>7.8</v>
      </c>
      <c r="I116" s="27">
        <v>0.4</v>
      </c>
    </row>
    <row r="117" spans="1:9" s="2" customFormat="1" x14ac:dyDescent="0.2">
      <c r="A117" s="1"/>
      <c r="B117" s="4" t="s">
        <v>1347</v>
      </c>
      <c r="C117" s="4" t="s">
        <v>1348</v>
      </c>
      <c r="D117" s="127" t="s">
        <v>19</v>
      </c>
      <c r="E117" s="127" t="s">
        <v>23</v>
      </c>
      <c r="F117" s="127" t="s">
        <v>23</v>
      </c>
      <c r="G117" s="129" t="s">
        <v>1212</v>
      </c>
      <c r="H117" s="27">
        <v>13.6</v>
      </c>
      <c r="I117" s="27">
        <v>2.6</v>
      </c>
    </row>
    <row r="118" spans="1:9" s="2" customFormat="1" x14ac:dyDescent="0.2">
      <c r="A118" s="1"/>
      <c r="B118" s="4" t="s">
        <v>1349</v>
      </c>
      <c r="C118" s="4" t="s">
        <v>1350</v>
      </c>
      <c r="D118" s="127" t="s">
        <v>19</v>
      </c>
      <c r="E118" s="127" t="s">
        <v>369</v>
      </c>
      <c r="F118" s="127" t="s">
        <v>369</v>
      </c>
      <c r="G118" s="129" t="s">
        <v>1212</v>
      </c>
      <c r="H118" s="27">
        <v>8.9</v>
      </c>
      <c r="I118" s="27">
        <v>0.8</v>
      </c>
    </row>
    <row r="119" spans="1:9" s="2" customFormat="1" x14ac:dyDescent="0.2">
      <c r="A119" s="1"/>
      <c r="B119" s="4" t="s">
        <v>1349</v>
      </c>
      <c r="C119" s="4" t="s">
        <v>1351</v>
      </c>
      <c r="D119" s="127" t="s">
        <v>19</v>
      </c>
      <c r="E119" s="127" t="s">
        <v>369</v>
      </c>
      <c r="F119" s="127" t="s">
        <v>369</v>
      </c>
      <c r="G119" s="129" t="s">
        <v>1212</v>
      </c>
      <c r="H119" s="27">
        <v>8.9</v>
      </c>
      <c r="I119" s="27">
        <v>0.8</v>
      </c>
    </row>
    <row r="120" spans="1:9" s="2" customFormat="1" x14ac:dyDescent="0.2">
      <c r="A120" s="1"/>
      <c r="B120" s="4" t="s">
        <v>1349</v>
      </c>
      <c r="C120" s="4" t="s">
        <v>1352</v>
      </c>
      <c r="D120" s="127" t="s">
        <v>19</v>
      </c>
      <c r="E120" s="127" t="s">
        <v>369</v>
      </c>
      <c r="F120" s="127" t="s">
        <v>369</v>
      </c>
      <c r="G120" s="129" t="s">
        <v>1212</v>
      </c>
      <c r="H120" s="27">
        <v>8.9</v>
      </c>
      <c r="I120" s="27">
        <v>0.8</v>
      </c>
    </row>
    <row r="121" spans="1:9" s="2" customFormat="1" x14ac:dyDescent="0.2">
      <c r="A121" s="1"/>
      <c r="B121" s="4" t="s">
        <v>1349</v>
      </c>
      <c r="C121" s="4" t="s">
        <v>1353</v>
      </c>
      <c r="D121" s="127" t="s">
        <v>19</v>
      </c>
      <c r="E121" s="127" t="s">
        <v>369</v>
      </c>
      <c r="F121" s="127" t="s">
        <v>369</v>
      </c>
      <c r="G121" s="129" t="s">
        <v>1212</v>
      </c>
      <c r="H121" s="27">
        <v>8.9</v>
      </c>
      <c r="I121" s="27">
        <v>0.8</v>
      </c>
    </row>
    <row r="122" spans="1:9" s="2" customFormat="1" x14ac:dyDescent="0.2">
      <c r="A122" s="1"/>
      <c r="B122" s="4" t="s">
        <v>1354</v>
      </c>
      <c r="C122" s="4" t="s">
        <v>1355</v>
      </c>
      <c r="D122" s="127" t="s">
        <v>19</v>
      </c>
      <c r="E122" s="127" t="s">
        <v>369</v>
      </c>
      <c r="F122" s="127" t="s">
        <v>369</v>
      </c>
      <c r="G122" s="129" t="s">
        <v>1212</v>
      </c>
      <c r="H122" s="27">
        <v>7.7</v>
      </c>
      <c r="I122" s="27">
        <v>0.8</v>
      </c>
    </row>
    <row r="123" spans="1:9" s="2" customFormat="1" x14ac:dyDescent="0.2">
      <c r="A123" s="1"/>
      <c r="B123" s="4" t="s">
        <v>1347</v>
      </c>
      <c r="C123" s="4" t="s">
        <v>136</v>
      </c>
      <c r="D123" s="127" t="s">
        <v>35</v>
      </c>
      <c r="E123" s="127" t="s">
        <v>23</v>
      </c>
      <c r="F123" s="127" t="s">
        <v>23</v>
      </c>
      <c r="G123" s="129" t="s">
        <v>1212</v>
      </c>
      <c r="H123" s="27">
        <v>7.5</v>
      </c>
      <c r="I123" s="27">
        <v>0.3</v>
      </c>
    </row>
    <row r="124" spans="1:9" s="2" customFormat="1" x14ac:dyDescent="0.2">
      <c r="A124" s="1"/>
      <c r="B124" s="4" t="s">
        <v>1347</v>
      </c>
      <c r="C124" s="4" t="s">
        <v>137</v>
      </c>
      <c r="D124" s="127" t="s">
        <v>35</v>
      </c>
      <c r="E124" s="127" t="s">
        <v>23</v>
      </c>
      <c r="F124" s="127" t="s">
        <v>23</v>
      </c>
      <c r="G124" s="129" t="s">
        <v>1212</v>
      </c>
      <c r="H124" s="27">
        <v>7.5</v>
      </c>
      <c r="I124" s="27">
        <v>0.3</v>
      </c>
    </row>
    <row r="125" spans="1:9" s="2" customFormat="1" x14ac:dyDescent="0.2">
      <c r="A125" s="1"/>
      <c r="B125" s="4" t="s">
        <v>1347</v>
      </c>
      <c r="C125" s="4" t="s">
        <v>1359</v>
      </c>
      <c r="D125" s="127" t="s">
        <v>35</v>
      </c>
      <c r="E125" s="127" t="s">
        <v>23</v>
      </c>
      <c r="F125" s="127" t="s">
        <v>23</v>
      </c>
      <c r="G125" s="129" t="s">
        <v>1212</v>
      </c>
      <c r="H125" s="27">
        <v>0.7</v>
      </c>
      <c r="I125" s="27">
        <v>0.1</v>
      </c>
    </row>
    <row r="126" spans="1:9" s="2" customFormat="1" x14ac:dyDescent="0.2">
      <c r="A126" s="1"/>
      <c r="B126" s="4" t="s">
        <v>1347</v>
      </c>
      <c r="C126" s="4" t="s">
        <v>1360</v>
      </c>
      <c r="D126" s="127" t="s">
        <v>35</v>
      </c>
      <c r="E126" s="127" t="s">
        <v>23</v>
      </c>
      <c r="F126" s="127" t="s">
        <v>23</v>
      </c>
      <c r="G126" s="129" t="s">
        <v>1212</v>
      </c>
      <c r="H126" s="27">
        <v>0.7</v>
      </c>
      <c r="I126" s="27">
        <v>0.1</v>
      </c>
    </row>
    <row r="127" spans="1:9" s="2" customFormat="1" x14ac:dyDescent="0.2">
      <c r="A127" s="1"/>
      <c r="B127" s="4" t="s">
        <v>1361</v>
      </c>
      <c r="C127" s="4" t="s">
        <v>1362</v>
      </c>
      <c r="D127" s="127" t="s">
        <v>1363</v>
      </c>
      <c r="E127" s="127" t="s">
        <v>292</v>
      </c>
      <c r="F127" s="127" t="s">
        <v>292</v>
      </c>
      <c r="G127" s="129" t="s">
        <v>1212</v>
      </c>
      <c r="H127" s="27">
        <v>0.8</v>
      </c>
      <c r="I127" s="27">
        <v>0.04</v>
      </c>
    </row>
    <row r="128" spans="1:9" s="2" customFormat="1" x14ac:dyDescent="0.2">
      <c r="A128" s="1"/>
      <c r="B128" s="4" t="s">
        <v>1361</v>
      </c>
      <c r="C128" s="4" t="s">
        <v>1364</v>
      </c>
      <c r="D128" s="127" t="s">
        <v>1363</v>
      </c>
      <c r="E128" s="127" t="s">
        <v>292</v>
      </c>
      <c r="F128" s="127" t="s">
        <v>292</v>
      </c>
      <c r="G128" s="129" t="s">
        <v>1212</v>
      </c>
      <c r="H128" s="27">
        <v>0.8</v>
      </c>
      <c r="I128" s="27">
        <v>0.04</v>
      </c>
    </row>
    <row r="129" spans="1:9" s="2" customFormat="1" x14ac:dyDescent="0.2">
      <c r="A129" s="1"/>
      <c r="B129" s="4" t="s">
        <v>1361</v>
      </c>
      <c r="C129" s="4" t="s">
        <v>1365</v>
      </c>
      <c r="D129" s="127" t="s">
        <v>1363</v>
      </c>
      <c r="E129" s="127" t="s">
        <v>292</v>
      </c>
      <c r="F129" s="127" t="s">
        <v>292</v>
      </c>
      <c r="G129" s="129" t="s">
        <v>1212</v>
      </c>
      <c r="H129" s="27">
        <v>0.8</v>
      </c>
      <c r="I129" s="27">
        <v>0.04</v>
      </c>
    </row>
    <row r="130" spans="1:9" s="2" customFormat="1" x14ac:dyDescent="0.2">
      <c r="A130" s="1"/>
      <c r="B130" s="4" t="s">
        <v>1361</v>
      </c>
      <c r="C130" s="4" t="s">
        <v>1366</v>
      </c>
      <c r="D130" s="127" t="s">
        <v>1363</v>
      </c>
      <c r="E130" s="127" t="s">
        <v>292</v>
      </c>
      <c r="F130" s="127" t="s">
        <v>292</v>
      </c>
      <c r="G130" s="129" t="s">
        <v>1212</v>
      </c>
      <c r="H130" s="27">
        <v>0.8</v>
      </c>
      <c r="I130" s="27">
        <v>0.04</v>
      </c>
    </row>
    <row r="131" spans="1:9" s="2" customFormat="1" x14ac:dyDescent="0.2">
      <c r="A131" s="1"/>
      <c r="B131" s="4" t="s">
        <v>1361</v>
      </c>
      <c r="C131" s="4" t="s">
        <v>1367</v>
      </c>
      <c r="D131" s="127" t="s">
        <v>1363</v>
      </c>
      <c r="E131" s="127" t="s">
        <v>292</v>
      </c>
      <c r="F131" s="127" t="s">
        <v>292</v>
      </c>
      <c r="G131" s="129" t="s">
        <v>1212</v>
      </c>
      <c r="H131" s="27">
        <v>0.8</v>
      </c>
      <c r="I131" s="27">
        <v>0.04</v>
      </c>
    </row>
    <row r="132" spans="1:9" s="2" customFormat="1" x14ac:dyDescent="0.2">
      <c r="A132" s="1"/>
      <c r="B132" s="4" t="s">
        <v>1361</v>
      </c>
      <c r="C132" s="4" t="s">
        <v>1368</v>
      </c>
      <c r="D132" s="127" t="s">
        <v>1363</v>
      </c>
      <c r="E132" s="127" t="s">
        <v>292</v>
      </c>
      <c r="F132" s="127" t="s">
        <v>292</v>
      </c>
      <c r="G132" s="129" t="s">
        <v>1212</v>
      </c>
      <c r="H132" s="27">
        <v>0.8</v>
      </c>
      <c r="I132" s="27">
        <v>0.04</v>
      </c>
    </row>
    <row r="133" spans="1:9" s="2" customFormat="1" x14ac:dyDescent="0.2">
      <c r="A133" s="1"/>
      <c r="B133" s="4" t="s">
        <v>1361</v>
      </c>
      <c r="C133" s="4" t="s">
        <v>1369</v>
      </c>
      <c r="D133" s="127" t="s">
        <v>1363</v>
      </c>
      <c r="E133" s="127" t="s">
        <v>292</v>
      </c>
      <c r="F133" s="127" t="s">
        <v>292</v>
      </c>
      <c r="G133" s="129" t="s">
        <v>1212</v>
      </c>
      <c r="H133" s="27">
        <v>0.8</v>
      </c>
      <c r="I133" s="27">
        <v>0.04</v>
      </c>
    </row>
    <row r="134" spans="1:9" s="2" customFormat="1" x14ac:dyDescent="0.2">
      <c r="A134" s="1"/>
      <c r="B134" s="4" t="s">
        <v>1361</v>
      </c>
      <c r="C134" s="4" t="s">
        <v>1370</v>
      </c>
      <c r="D134" s="127" t="s">
        <v>1363</v>
      </c>
      <c r="E134" s="127" t="s">
        <v>292</v>
      </c>
      <c r="F134" s="127" t="s">
        <v>292</v>
      </c>
      <c r="G134" s="129" t="s">
        <v>1212</v>
      </c>
      <c r="H134" s="27">
        <v>0.8</v>
      </c>
      <c r="I134" s="27">
        <v>0.04</v>
      </c>
    </row>
    <row r="135" spans="1:9" s="2" customFormat="1" x14ac:dyDescent="0.2">
      <c r="A135" s="1"/>
      <c r="B135" s="4" t="s">
        <v>1361</v>
      </c>
      <c r="C135" s="4" t="s">
        <v>1371</v>
      </c>
      <c r="D135" s="127" t="s">
        <v>1363</v>
      </c>
      <c r="E135" s="127" t="s">
        <v>292</v>
      </c>
      <c r="F135" s="127" t="s">
        <v>292</v>
      </c>
      <c r="G135" s="129" t="s">
        <v>1212</v>
      </c>
      <c r="H135" s="27">
        <v>0.8</v>
      </c>
      <c r="I135" s="27">
        <v>0.04</v>
      </c>
    </row>
    <row r="136" spans="1:9" s="2" customFormat="1" x14ac:dyDescent="0.2">
      <c r="A136" s="1"/>
      <c r="B136" s="4" t="s">
        <v>1361</v>
      </c>
      <c r="C136" s="4" t="s">
        <v>1372</v>
      </c>
      <c r="D136" s="127" t="s">
        <v>1363</v>
      </c>
      <c r="E136" s="127" t="s">
        <v>292</v>
      </c>
      <c r="F136" s="127" t="s">
        <v>292</v>
      </c>
      <c r="G136" s="129" t="s">
        <v>1212</v>
      </c>
      <c r="H136" s="27">
        <v>0.8</v>
      </c>
      <c r="I136" s="27">
        <v>0.04</v>
      </c>
    </row>
    <row r="137" spans="1:9" s="2" customFormat="1" x14ac:dyDescent="0.2">
      <c r="A137" s="1"/>
      <c r="B137" s="4" t="s">
        <v>1361</v>
      </c>
      <c r="C137" s="4" t="s">
        <v>1373</v>
      </c>
      <c r="D137" s="127" t="s">
        <v>1363</v>
      </c>
      <c r="E137" s="127" t="s">
        <v>292</v>
      </c>
      <c r="F137" s="127" t="s">
        <v>292</v>
      </c>
      <c r="G137" s="129" t="s">
        <v>1212</v>
      </c>
      <c r="H137" s="27">
        <v>0.8</v>
      </c>
      <c r="I137" s="27">
        <v>0.04</v>
      </c>
    </row>
    <row r="138" spans="1:9" s="2" customFormat="1" x14ac:dyDescent="0.2">
      <c r="A138" s="1"/>
      <c r="B138" s="4" t="s">
        <v>1361</v>
      </c>
      <c r="C138" s="4" t="s">
        <v>1374</v>
      </c>
      <c r="D138" s="127" t="s">
        <v>1363</v>
      </c>
      <c r="E138" s="127" t="s">
        <v>292</v>
      </c>
      <c r="F138" s="127" t="s">
        <v>292</v>
      </c>
      <c r="G138" s="129" t="s">
        <v>1212</v>
      </c>
      <c r="H138" s="27">
        <v>0.8</v>
      </c>
      <c r="I138" s="27">
        <v>0.04</v>
      </c>
    </row>
    <row r="139" spans="1:9" s="2" customFormat="1" x14ac:dyDescent="0.2">
      <c r="A139" s="1"/>
      <c r="B139" s="4" t="s">
        <v>1361</v>
      </c>
      <c r="C139" s="4" t="s">
        <v>1375</v>
      </c>
      <c r="D139" s="127" t="s">
        <v>1363</v>
      </c>
      <c r="E139" s="127" t="s">
        <v>292</v>
      </c>
      <c r="F139" s="127" t="s">
        <v>292</v>
      </c>
      <c r="G139" s="129" t="s">
        <v>1212</v>
      </c>
      <c r="H139" s="27">
        <v>0.8</v>
      </c>
      <c r="I139" s="27">
        <v>0.04</v>
      </c>
    </row>
    <row r="140" spans="1:9" s="2" customFormat="1" x14ac:dyDescent="0.2">
      <c r="A140" s="1"/>
      <c r="B140" s="4" t="s">
        <v>1361</v>
      </c>
      <c r="C140" s="4" t="s">
        <v>1376</v>
      </c>
      <c r="D140" s="127" t="s">
        <v>1363</v>
      </c>
      <c r="E140" s="127" t="s">
        <v>292</v>
      </c>
      <c r="F140" s="127" t="s">
        <v>292</v>
      </c>
      <c r="G140" s="129" t="s">
        <v>1212</v>
      </c>
      <c r="H140" s="27">
        <v>0.8</v>
      </c>
      <c r="I140" s="27">
        <v>0.04</v>
      </c>
    </row>
    <row r="141" spans="1:9" s="2" customFormat="1" x14ac:dyDescent="0.2">
      <c r="A141" s="1"/>
      <c r="B141" s="4" t="s">
        <v>1361</v>
      </c>
      <c r="C141" s="4" t="s">
        <v>1377</v>
      </c>
      <c r="D141" s="127" t="s">
        <v>1363</v>
      </c>
      <c r="E141" s="127" t="s">
        <v>292</v>
      </c>
      <c r="F141" s="127" t="s">
        <v>292</v>
      </c>
      <c r="G141" s="129" t="s">
        <v>1212</v>
      </c>
      <c r="H141" s="27">
        <v>0.8</v>
      </c>
      <c r="I141" s="27">
        <v>0.04</v>
      </c>
    </row>
    <row r="142" spans="1:9" s="2" customFormat="1" x14ac:dyDescent="0.2">
      <c r="A142" s="1"/>
      <c r="B142" s="4" t="s">
        <v>1361</v>
      </c>
      <c r="C142" s="4" t="s">
        <v>1378</v>
      </c>
      <c r="D142" s="127" t="s">
        <v>1363</v>
      </c>
      <c r="E142" s="127" t="s">
        <v>292</v>
      </c>
      <c r="F142" s="127" t="s">
        <v>292</v>
      </c>
      <c r="G142" s="129" t="s">
        <v>1212</v>
      </c>
      <c r="H142" s="27">
        <v>0.8</v>
      </c>
      <c r="I142" s="27">
        <v>0.04</v>
      </c>
    </row>
    <row r="143" spans="1:9" s="2" customFormat="1" x14ac:dyDescent="0.2">
      <c r="A143" s="1"/>
      <c r="B143" s="4" t="s">
        <v>1361</v>
      </c>
      <c r="C143" s="4" t="s">
        <v>1379</v>
      </c>
      <c r="D143" s="127" t="s">
        <v>1363</v>
      </c>
      <c r="E143" s="127" t="s">
        <v>292</v>
      </c>
      <c r="F143" s="127" t="s">
        <v>292</v>
      </c>
      <c r="G143" s="129" t="s">
        <v>1212</v>
      </c>
      <c r="H143" s="27">
        <v>0.8</v>
      </c>
      <c r="I143" s="27">
        <v>0.04</v>
      </c>
    </row>
    <row r="144" spans="1:9" s="2" customFormat="1" x14ac:dyDescent="0.2">
      <c r="A144" s="1"/>
      <c r="B144" s="4" t="s">
        <v>1361</v>
      </c>
      <c r="C144" s="4" t="s">
        <v>1380</v>
      </c>
      <c r="D144" s="127" t="s">
        <v>1363</v>
      </c>
      <c r="E144" s="127" t="s">
        <v>292</v>
      </c>
      <c r="F144" s="127" t="s">
        <v>292</v>
      </c>
      <c r="G144" s="129" t="s">
        <v>1212</v>
      </c>
      <c r="H144" s="27">
        <v>0.8</v>
      </c>
      <c r="I144" s="27">
        <v>0.04</v>
      </c>
    </row>
    <row r="145" spans="1:9" s="2" customFormat="1" x14ac:dyDescent="0.2">
      <c r="A145" s="1"/>
      <c r="B145" s="4" t="s">
        <v>1361</v>
      </c>
      <c r="C145" s="4" t="s">
        <v>1381</v>
      </c>
      <c r="D145" s="127" t="s">
        <v>1363</v>
      </c>
      <c r="E145" s="127" t="s">
        <v>292</v>
      </c>
      <c r="F145" s="127" t="s">
        <v>292</v>
      </c>
      <c r="G145" s="129" t="s">
        <v>1212</v>
      </c>
      <c r="H145" s="27">
        <v>0.8</v>
      </c>
      <c r="I145" s="27">
        <v>0.04</v>
      </c>
    </row>
    <row r="146" spans="1:9" s="2" customFormat="1" x14ac:dyDescent="0.2">
      <c r="A146" s="1"/>
      <c r="B146" s="4" t="s">
        <v>1361</v>
      </c>
      <c r="C146" s="4" t="s">
        <v>1382</v>
      </c>
      <c r="D146" s="127" t="s">
        <v>1363</v>
      </c>
      <c r="E146" s="127" t="s">
        <v>292</v>
      </c>
      <c r="F146" s="127" t="s">
        <v>292</v>
      </c>
      <c r="G146" s="129" t="s">
        <v>1212</v>
      </c>
      <c r="H146" s="27">
        <v>0.8</v>
      </c>
      <c r="I146" s="27">
        <v>0.04</v>
      </c>
    </row>
    <row r="147" spans="1:9" s="2" customFormat="1" x14ac:dyDescent="0.2">
      <c r="A147" s="1"/>
      <c r="B147" s="4" t="s">
        <v>1361</v>
      </c>
      <c r="C147" s="4" t="s">
        <v>1383</v>
      </c>
      <c r="D147" s="127" t="s">
        <v>1363</v>
      </c>
      <c r="E147" s="127" t="s">
        <v>292</v>
      </c>
      <c r="F147" s="127" t="s">
        <v>292</v>
      </c>
      <c r="G147" s="129" t="s">
        <v>1212</v>
      </c>
      <c r="H147" s="27">
        <v>0.8</v>
      </c>
      <c r="I147" s="27">
        <v>0.04</v>
      </c>
    </row>
    <row r="148" spans="1:9" s="2" customFormat="1" x14ac:dyDescent="0.2">
      <c r="A148" s="1"/>
      <c r="B148" s="4" t="s">
        <v>1361</v>
      </c>
      <c r="C148" s="4" t="s">
        <v>1384</v>
      </c>
      <c r="D148" s="127" t="s">
        <v>1363</v>
      </c>
      <c r="E148" s="127" t="s">
        <v>292</v>
      </c>
      <c r="F148" s="127" t="s">
        <v>292</v>
      </c>
      <c r="G148" s="129" t="s">
        <v>1212</v>
      </c>
      <c r="H148" s="27">
        <v>0.8</v>
      </c>
      <c r="I148" s="27">
        <v>0.04</v>
      </c>
    </row>
    <row r="149" spans="1:9" s="2" customFormat="1" x14ac:dyDescent="0.2">
      <c r="A149" s="1"/>
      <c r="B149" s="4" t="s">
        <v>1361</v>
      </c>
      <c r="C149" s="4" t="s">
        <v>1385</v>
      </c>
      <c r="D149" s="127" t="s">
        <v>1363</v>
      </c>
      <c r="E149" s="127" t="s">
        <v>292</v>
      </c>
      <c r="F149" s="127" t="s">
        <v>292</v>
      </c>
      <c r="G149" s="129" t="s">
        <v>1212</v>
      </c>
      <c r="H149" s="27">
        <v>0.8</v>
      </c>
      <c r="I149" s="27">
        <v>0.04</v>
      </c>
    </row>
    <row r="150" spans="1:9" s="2" customFormat="1" x14ac:dyDescent="0.2">
      <c r="A150" s="1"/>
      <c r="B150" s="4" t="s">
        <v>1361</v>
      </c>
      <c r="C150" s="4" t="s">
        <v>1386</v>
      </c>
      <c r="D150" s="127" t="s">
        <v>1363</v>
      </c>
      <c r="E150" s="127" t="s">
        <v>292</v>
      </c>
      <c r="F150" s="127" t="s">
        <v>292</v>
      </c>
      <c r="G150" s="129" t="s">
        <v>1212</v>
      </c>
      <c r="H150" s="27">
        <v>0.8</v>
      </c>
      <c r="I150" s="27">
        <v>0.04</v>
      </c>
    </row>
    <row r="151" spans="1:9" s="2" customFormat="1" x14ac:dyDescent="0.2">
      <c r="A151" s="1"/>
      <c r="B151" s="4" t="s">
        <v>1361</v>
      </c>
      <c r="C151" s="4" t="s">
        <v>1387</v>
      </c>
      <c r="D151" s="127" t="s">
        <v>1363</v>
      </c>
      <c r="E151" s="127" t="s">
        <v>292</v>
      </c>
      <c r="F151" s="127" t="s">
        <v>292</v>
      </c>
      <c r="G151" s="129" t="s">
        <v>1212</v>
      </c>
      <c r="H151" s="27">
        <v>0.8</v>
      </c>
      <c r="I151" s="27">
        <v>0.04</v>
      </c>
    </row>
    <row r="152" spans="1:9" s="2" customFormat="1" x14ac:dyDescent="0.2">
      <c r="A152" s="1"/>
      <c r="B152" s="4" t="s">
        <v>1361</v>
      </c>
      <c r="C152" s="4" t="s">
        <v>1388</v>
      </c>
      <c r="D152" s="127" t="s">
        <v>1363</v>
      </c>
      <c r="E152" s="127" t="s">
        <v>292</v>
      </c>
      <c r="F152" s="127" t="s">
        <v>292</v>
      </c>
      <c r="G152" s="129" t="s">
        <v>1212</v>
      </c>
      <c r="H152" s="27">
        <v>0.8</v>
      </c>
      <c r="I152" s="27">
        <v>0.04</v>
      </c>
    </row>
    <row r="153" spans="1:9" s="2" customFormat="1" x14ac:dyDescent="0.2">
      <c r="A153" s="1"/>
      <c r="B153" s="4" t="s">
        <v>1361</v>
      </c>
      <c r="C153" s="4" t="s">
        <v>1389</v>
      </c>
      <c r="D153" s="127" t="s">
        <v>1363</v>
      </c>
      <c r="E153" s="127" t="s">
        <v>292</v>
      </c>
      <c r="F153" s="127" t="s">
        <v>292</v>
      </c>
      <c r="G153" s="129" t="s">
        <v>1212</v>
      </c>
      <c r="H153" s="27">
        <v>0.8</v>
      </c>
      <c r="I153" s="27">
        <v>0.04</v>
      </c>
    </row>
    <row r="154" spans="1:9" s="2" customFormat="1" x14ac:dyDescent="0.2">
      <c r="A154" s="1"/>
      <c r="B154" s="4" t="s">
        <v>1361</v>
      </c>
      <c r="C154" s="4" t="s">
        <v>1390</v>
      </c>
      <c r="D154" s="127" t="s">
        <v>1363</v>
      </c>
      <c r="E154" s="127" t="s">
        <v>292</v>
      </c>
      <c r="F154" s="127" t="s">
        <v>292</v>
      </c>
      <c r="G154" s="129" t="s">
        <v>1212</v>
      </c>
      <c r="H154" s="27">
        <v>0.8</v>
      </c>
      <c r="I154" s="27">
        <v>0.04</v>
      </c>
    </row>
    <row r="155" spans="1:9" s="2" customFormat="1" x14ac:dyDescent="0.2">
      <c r="A155" s="1"/>
      <c r="B155" s="4" t="s">
        <v>1361</v>
      </c>
      <c r="C155" s="4" t="s">
        <v>1391</v>
      </c>
      <c r="D155" s="127" t="s">
        <v>1363</v>
      </c>
      <c r="E155" s="127" t="s">
        <v>292</v>
      </c>
      <c r="F155" s="127" t="s">
        <v>292</v>
      </c>
      <c r="G155" s="129" t="s">
        <v>1212</v>
      </c>
      <c r="H155" s="27">
        <v>0.8</v>
      </c>
      <c r="I155" s="27">
        <v>0.04</v>
      </c>
    </row>
    <row r="156" spans="1:9" s="2" customFormat="1" x14ac:dyDescent="0.2">
      <c r="A156" s="1"/>
      <c r="B156" s="4" t="s">
        <v>1361</v>
      </c>
      <c r="C156" s="4" t="s">
        <v>1392</v>
      </c>
      <c r="D156" s="127" t="s">
        <v>1363</v>
      </c>
      <c r="E156" s="127" t="s">
        <v>292</v>
      </c>
      <c r="F156" s="127" t="s">
        <v>292</v>
      </c>
      <c r="G156" s="129" t="s">
        <v>1212</v>
      </c>
      <c r="H156" s="27">
        <v>0.8</v>
      </c>
      <c r="I156" s="27">
        <v>0.04</v>
      </c>
    </row>
    <row r="157" spans="1:9" s="2" customFormat="1" x14ac:dyDescent="0.2">
      <c r="A157" s="1"/>
      <c r="B157" s="4" t="s">
        <v>1349</v>
      </c>
      <c r="C157" s="4" t="s">
        <v>1393</v>
      </c>
      <c r="D157" s="127" t="s">
        <v>35</v>
      </c>
      <c r="E157" s="127" t="s">
        <v>369</v>
      </c>
      <c r="F157" s="127" t="s">
        <v>369</v>
      </c>
      <c r="G157" s="129" t="s">
        <v>1212</v>
      </c>
      <c r="H157" s="27">
        <v>7.4</v>
      </c>
      <c r="I157" s="27">
        <v>0.2</v>
      </c>
    </row>
    <row r="158" spans="1:9" s="2" customFormat="1" x14ac:dyDescent="0.2">
      <c r="A158" s="1"/>
      <c r="B158" s="4" t="s">
        <v>1349</v>
      </c>
      <c r="C158" s="4" t="s">
        <v>1394</v>
      </c>
      <c r="D158" s="127" t="s">
        <v>35</v>
      </c>
      <c r="E158" s="127" t="s">
        <v>369</v>
      </c>
      <c r="F158" s="127" t="s">
        <v>369</v>
      </c>
      <c r="G158" s="129" t="s">
        <v>1212</v>
      </c>
      <c r="H158" s="27">
        <v>7.4</v>
      </c>
      <c r="I158" s="27">
        <v>0.2</v>
      </c>
    </row>
    <row r="159" spans="1:9" s="2" customFormat="1" x14ac:dyDescent="0.2">
      <c r="A159" s="1"/>
      <c r="B159" s="4" t="s">
        <v>1349</v>
      </c>
      <c r="C159" s="4" t="s">
        <v>1395</v>
      </c>
      <c r="D159" s="127" t="s">
        <v>35</v>
      </c>
      <c r="E159" s="127" t="s">
        <v>369</v>
      </c>
      <c r="F159" s="127" t="s">
        <v>369</v>
      </c>
      <c r="G159" s="129" t="s">
        <v>1212</v>
      </c>
      <c r="H159" s="27">
        <v>7.4</v>
      </c>
      <c r="I159" s="27">
        <v>0.2</v>
      </c>
    </row>
    <row r="160" spans="1:9" s="2" customFormat="1" x14ac:dyDescent="0.2">
      <c r="A160" s="1"/>
      <c r="B160" s="4" t="s">
        <v>1349</v>
      </c>
      <c r="C160" s="4" t="s">
        <v>136</v>
      </c>
      <c r="D160" s="127" t="s">
        <v>35</v>
      </c>
      <c r="E160" s="127" t="s">
        <v>369</v>
      </c>
      <c r="F160" s="127" t="s">
        <v>369</v>
      </c>
      <c r="G160" s="129" t="s">
        <v>1212</v>
      </c>
      <c r="H160" s="27">
        <v>7.4</v>
      </c>
      <c r="I160" s="27">
        <v>0.3</v>
      </c>
    </row>
    <row r="161" spans="1:9" s="2" customFormat="1" x14ac:dyDescent="0.2">
      <c r="A161" s="1"/>
      <c r="B161" s="4" t="s">
        <v>1349</v>
      </c>
      <c r="C161" s="4" t="s">
        <v>137</v>
      </c>
      <c r="D161" s="127" t="s">
        <v>35</v>
      </c>
      <c r="E161" s="127" t="s">
        <v>369</v>
      </c>
      <c r="F161" s="127" t="s">
        <v>369</v>
      </c>
      <c r="G161" s="129" t="s">
        <v>1212</v>
      </c>
      <c r="H161" s="27">
        <v>7.4</v>
      </c>
      <c r="I161" s="27">
        <v>0.3</v>
      </c>
    </row>
    <row r="162" spans="1:9" s="2" customFormat="1" x14ac:dyDescent="0.2">
      <c r="A162" s="1"/>
      <c r="B162" s="4" t="s">
        <v>1396</v>
      </c>
      <c r="C162" s="4" t="s">
        <v>1397</v>
      </c>
      <c r="D162" s="127" t="s">
        <v>35</v>
      </c>
      <c r="E162" s="127" t="s">
        <v>369</v>
      </c>
      <c r="F162" s="127" t="s">
        <v>369</v>
      </c>
      <c r="G162" s="129" t="s">
        <v>1212</v>
      </c>
      <c r="H162" s="27">
        <v>2.7</v>
      </c>
      <c r="I162" s="27">
        <v>0.3</v>
      </c>
    </row>
    <row r="163" spans="1:9" s="2" customFormat="1" x14ac:dyDescent="0.2">
      <c r="A163" s="1"/>
      <c r="B163" s="4" t="s">
        <v>1396</v>
      </c>
      <c r="C163" s="4" t="s">
        <v>1398</v>
      </c>
      <c r="D163" s="127" t="s">
        <v>35</v>
      </c>
      <c r="E163" s="127" t="s">
        <v>369</v>
      </c>
      <c r="F163" s="127" t="s">
        <v>369</v>
      </c>
      <c r="G163" s="129" t="s">
        <v>1212</v>
      </c>
      <c r="H163" s="27">
        <v>2.7</v>
      </c>
      <c r="I163" s="27">
        <v>0.3</v>
      </c>
    </row>
    <row r="164" spans="1:9" s="2" customFormat="1" x14ac:dyDescent="0.2">
      <c r="A164" s="1"/>
      <c r="B164" s="4" t="s">
        <v>1396</v>
      </c>
      <c r="C164" s="4" t="s">
        <v>1399</v>
      </c>
      <c r="D164" s="127" t="s">
        <v>35</v>
      </c>
      <c r="E164" s="127" t="s">
        <v>369</v>
      </c>
      <c r="F164" s="127" t="s">
        <v>369</v>
      </c>
      <c r="G164" s="129" t="s">
        <v>1212</v>
      </c>
      <c r="H164" s="27">
        <v>2.7</v>
      </c>
      <c r="I164" s="27">
        <v>0.3</v>
      </c>
    </row>
    <row r="165" spans="1:9" s="2" customFormat="1" x14ac:dyDescent="0.2">
      <c r="A165" s="1"/>
      <c r="B165" s="4" t="s">
        <v>1396</v>
      </c>
      <c r="C165" s="4" t="s">
        <v>1400</v>
      </c>
      <c r="D165" s="127" t="s">
        <v>35</v>
      </c>
      <c r="E165" s="127" t="s">
        <v>369</v>
      </c>
      <c r="F165" s="127" t="s">
        <v>369</v>
      </c>
      <c r="G165" s="129" t="s">
        <v>1212</v>
      </c>
      <c r="H165" s="27">
        <v>2.7</v>
      </c>
      <c r="I165" s="27">
        <v>0.3</v>
      </c>
    </row>
    <row r="166" spans="1:9" s="2" customFormat="1" x14ac:dyDescent="0.2">
      <c r="A166" s="1"/>
      <c r="B166" s="4" t="s">
        <v>1396</v>
      </c>
      <c r="C166" s="4" t="s">
        <v>1401</v>
      </c>
      <c r="D166" s="127" t="s">
        <v>35</v>
      </c>
      <c r="E166" s="127" t="s">
        <v>369</v>
      </c>
      <c r="F166" s="127" t="s">
        <v>369</v>
      </c>
      <c r="G166" s="129" t="s">
        <v>1212</v>
      </c>
      <c r="H166" s="27">
        <v>2.7</v>
      </c>
      <c r="I166" s="27">
        <v>0.3</v>
      </c>
    </row>
    <row r="167" spans="1:9" s="2" customFormat="1" x14ac:dyDescent="0.2">
      <c r="A167" s="1"/>
      <c r="B167" s="4" t="s">
        <v>1396</v>
      </c>
      <c r="C167" s="4" t="s">
        <v>1402</v>
      </c>
      <c r="D167" s="127" t="s">
        <v>35</v>
      </c>
      <c r="E167" s="127" t="s">
        <v>369</v>
      </c>
      <c r="F167" s="127" t="s">
        <v>369</v>
      </c>
      <c r="G167" s="129" t="s">
        <v>1212</v>
      </c>
      <c r="H167" s="27">
        <v>2.7</v>
      </c>
      <c r="I167" s="27">
        <v>0.3</v>
      </c>
    </row>
    <row r="168" spans="1:9" s="2" customFormat="1" x14ac:dyDescent="0.2">
      <c r="A168" s="1"/>
      <c r="B168" s="4" t="s">
        <v>1396</v>
      </c>
      <c r="C168" s="4" t="s">
        <v>1403</v>
      </c>
      <c r="D168" s="127" t="s">
        <v>35</v>
      </c>
      <c r="E168" s="127" t="s">
        <v>369</v>
      </c>
      <c r="F168" s="127" t="s">
        <v>369</v>
      </c>
      <c r="G168" s="129" t="s">
        <v>1212</v>
      </c>
      <c r="H168" s="27">
        <v>2.7</v>
      </c>
      <c r="I168" s="27">
        <v>0.2</v>
      </c>
    </row>
    <row r="169" spans="1:9" s="2" customFormat="1" x14ac:dyDescent="0.2">
      <c r="A169" s="1"/>
      <c r="B169" s="4" t="s">
        <v>1396</v>
      </c>
      <c r="C169" s="4" t="s">
        <v>1404</v>
      </c>
      <c r="D169" s="127" t="s">
        <v>35</v>
      </c>
      <c r="E169" s="127" t="s">
        <v>369</v>
      </c>
      <c r="F169" s="127" t="s">
        <v>369</v>
      </c>
      <c r="G169" s="129" t="s">
        <v>1212</v>
      </c>
      <c r="H169" s="27">
        <v>2.7</v>
      </c>
      <c r="I169" s="27">
        <v>0.2</v>
      </c>
    </row>
    <row r="170" spans="1:9" s="2" customFormat="1" x14ac:dyDescent="0.2">
      <c r="A170" s="1"/>
      <c r="B170" s="4" t="s">
        <v>1396</v>
      </c>
      <c r="C170" s="4" t="s">
        <v>1357</v>
      </c>
      <c r="D170" s="127" t="s">
        <v>35</v>
      </c>
      <c r="E170" s="127" t="s">
        <v>369</v>
      </c>
      <c r="F170" s="127" t="s">
        <v>369</v>
      </c>
      <c r="G170" s="129" t="s">
        <v>1212</v>
      </c>
      <c r="H170" s="27">
        <v>21</v>
      </c>
      <c r="I170" s="27">
        <v>2.2000000000000002</v>
      </c>
    </row>
    <row r="171" spans="1:9" s="2" customFormat="1" x14ac:dyDescent="0.2">
      <c r="A171" s="1"/>
      <c r="B171" s="4" t="s">
        <v>1396</v>
      </c>
      <c r="C171" s="4" t="s">
        <v>1358</v>
      </c>
      <c r="D171" s="127" t="s">
        <v>35</v>
      </c>
      <c r="E171" s="127" t="s">
        <v>369</v>
      </c>
      <c r="F171" s="127" t="s">
        <v>369</v>
      </c>
      <c r="G171" s="129" t="s">
        <v>1212</v>
      </c>
      <c r="H171" s="27">
        <v>21</v>
      </c>
      <c r="I171" s="27">
        <v>2.2000000000000002</v>
      </c>
    </row>
    <row r="172" spans="1:9" s="2" customFormat="1" x14ac:dyDescent="0.2">
      <c r="A172" s="1"/>
      <c r="B172" s="4" t="s">
        <v>1396</v>
      </c>
      <c r="C172" s="4" t="s">
        <v>1405</v>
      </c>
      <c r="D172" s="127" t="s">
        <v>35</v>
      </c>
      <c r="E172" s="127" t="s">
        <v>369</v>
      </c>
      <c r="F172" s="127" t="s">
        <v>369</v>
      </c>
      <c r="G172" s="129" t="s">
        <v>1212</v>
      </c>
      <c r="H172" s="27">
        <v>2</v>
      </c>
      <c r="I172" s="27">
        <v>0.1</v>
      </c>
    </row>
    <row r="173" spans="1:9" s="2" customFormat="1" x14ac:dyDescent="0.2">
      <c r="A173" s="1"/>
      <c r="B173" s="4" t="s">
        <v>1396</v>
      </c>
      <c r="C173" s="4" t="s">
        <v>136</v>
      </c>
      <c r="D173" s="127" t="s">
        <v>35</v>
      </c>
      <c r="E173" s="127" t="s">
        <v>369</v>
      </c>
      <c r="F173" s="127" t="s">
        <v>369</v>
      </c>
      <c r="G173" s="129" t="s">
        <v>1212</v>
      </c>
      <c r="H173" s="27">
        <v>7.4</v>
      </c>
      <c r="I173" s="27">
        <v>0.2</v>
      </c>
    </row>
    <row r="174" spans="1:9" s="2" customFormat="1" x14ac:dyDescent="0.2">
      <c r="A174" s="1"/>
      <c r="B174" s="4" t="s">
        <v>1396</v>
      </c>
      <c r="C174" s="4" t="s">
        <v>137</v>
      </c>
      <c r="D174" s="127" t="s">
        <v>35</v>
      </c>
      <c r="E174" s="127" t="s">
        <v>369</v>
      </c>
      <c r="F174" s="127" t="s">
        <v>369</v>
      </c>
      <c r="G174" s="129" t="s">
        <v>1212</v>
      </c>
      <c r="H174" s="27">
        <v>7.4</v>
      </c>
      <c r="I174" s="27">
        <v>0.2</v>
      </c>
    </row>
    <row r="175" spans="1:9" s="2" customFormat="1" x14ac:dyDescent="0.2">
      <c r="A175" s="1"/>
      <c r="B175" s="4" t="s">
        <v>1354</v>
      </c>
      <c r="C175" s="4" t="s">
        <v>1406</v>
      </c>
      <c r="D175" s="127" t="s">
        <v>35</v>
      </c>
      <c r="E175" s="127" t="s">
        <v>369</v>
      </c>
      <c r="F175" s="127" t="s">
        <v>369</v>
      </c>
      <c r="G175" s="129" t="s">
        <v>1212</v>
      </c>
      <c r="H175" s="27">
        <v>4.0999999999999996</v>
      </c>
      <c r="I175" s="27">
        <v>0.3</v>
      </c>
    </row>
    <row r="176" spans="1:9" s="2" customFormat="1" x14ac:dyDescent="0.2">
      <c r="A176" s="1"/>
      <c r="B176" s="4" t="s">
        <v>1354</v>
      </c>
      <c r="C176" s="4" t="s">
        <v>1407</v>
      </c>
      <c r="D176" s="127" t="s">
        <v>35</v>
      </c>
      <c r="E176" s="127" t="s">
        <v>369</v>
      </c>
      <c r="F176" s="127" t="s">
        <v>369</v>
      </c>
      <c r="G176" s="129" t="s">
        <v>1212</v>
      </c>
      <c r="H176" s="27">
        <v>4.0999999999999996</v>
      </c>
      <c r="I176" s="27">
        <v>0.2</v>
      </c>
    </row>
    <row r="177" spans="1:9" s="2" customFormat="1" x14ac:dyDescent="0.2">
      <c r="A177" s="1"/>
      <c r="B177" s="4" t="s">
        <v>1354</v>
      </c>
      <c r="C177" s="4" t="s">
        <v>1408</v>
      </c>
      <c r="D177" s="127" t="s">
        <v>35</v>
      </c>
      <c r="E177" s="127" t="s">
        <v>369</v>
      </c>
      <c r="F177" s="127" t="s">
        <v>369</v>
      </c>
      <c r="G177" s="129" t="s">
        <v>1212</v>
      </c>
      <c r="H177" s="27">
        <v>4.0999999999999996</v>
      </c>
      <c r="I177" s="27">
        <v>0.2</v>
      </c>
    </row>
    <row r="178" spans="1:9" s="2" customFormat="1" x14ac:dyDescent="0.2">
      <c r="A178" s="1"/>
      <c r="B178" s="4" t="s">
        <v>1354</v>
      </c>
      <c r="C178" s="4" t="s">
        <v>1358</v>
      </c>
      <c r="D178" s="127" t="s">
        <v>35</v>
      </c>
      <c r="E178" s="127" t="s">
        <v>369</v>
      </c>
      <c r="F178" s="127" t="s">
        <v>369</v>
      </c>
      <c r="G178" s="129" t="s">
        <v>1212</v>
      </c>
      <c r="H178" s="27">
        <v>21</v>
      </c>
      <c r="I178" s="27">
        <v>1.6</v>
      </c>
    </row>
    <row r="179" spans="1:9" s="2" customFormat="1" x14ac:dyDescent="0.2">
      <c r="A179" s="1"/>
      <c r="B179" s="4" t="s">
        <v>1354</v>
      </c>
      <c r="C179" s="4" t="s">
        <v>1409</v>
      </c>
      <c r="D179" s="127" t="s">
        <v>35</v>
      </c>
      <c r="E179" s="127" t="s">
        <v>369</v>
      </c>
      <c r="F179" s="127" t="s">
        <v>369</v>
      </c>
      <c r="G179" s="129" t="s">
        <v>1212</v>
      </c>
      <c r="H179" s="27">
        <v>1.9</v>
      </c>
      <c r="I179" s="27">
        <v>0.1</v>
      </c>
    </row>
    <row r="180" spans="1:9" s="2" customFormat="1" x14ac:dyDescent="0.2">
      <c r="A180" s="1"/>
      <c r="B180" s="4" t="s">
        <v>1354</v>
      </c>
      <c r="C180" s="4" t="s">
        <v>1410</v>
      </c>
      <c r="D180" s="127" t="s">
        <v>35</v>
      </c>
      <c r="E180" s="127" t="s">
        <v>369</v>
      </c>
      <c r="F180" s="127" t="s">
        <v>369</v>
      </c>
      <c r="G180" s="129" t="s">
        <v>1212</v>
      </c>
      <c r="H180" s="27">
        <v>1.9</v>
      </c>
      <c r="I180" s="27">
        <v>0.1</v>
      </c>
    </row>
    <row r="181" spans="1:9" s="2" customFormat="1" x14ac:dyDescent="0.2">
      <c r="A181" s="1"/>
      <c r="B181" s="4" t="s">
        <v>1354</v>
      </c>
      <c r="C181" s="4" t="s">
        <v>136</v>
      </c>
      <c r="D181" s="127" t="s">
        <v>35</v>
      </c>
      <c r="E181" s="127" t="s">
        <v>369</v>
      </c>
      <c r="F181" s="127" t="s">
        <v>369</v>
      </c>
      <c r="G181" s="129" t="s">
        <v>1212</v>
      </c>
      <c r="H181" s="27">
        <v>7.4</v>
      </c>
      <c r="I181" s="27">
        <v>0.2</v>
      </c>
    </row>
    <row r="182" spans="1:9" s="2" customFormat="1" x14ac:dyDescent="0.2">
      <c r="A182" s="1"/>
      <c r="B182" s="4" t="s">
        <v>1354</v>
      </c>
      <c r="C182" s="4" t="s">
        <v>137</v>
      </c>
      <c r="D182" s="127" t="s">
        <v>35</v>
      </c>
      <c r="E182" s="127" t="s">
        <v>369</v>
      </c>
      <c r="F182" s="127" t="s">
        <v>369</v>
      </c>
      <c r="G182" s="129" t="s">
        <v>1212</v>
      </c>
      <c r="H182" s="27">
        <v>7.4</v>
      </c>
      <c r="I182" s="27">
        <v>0.2</v>
      </c>
    </row>
    <row r="183" spans="1:9" s="2" customFormat="1" x14ac:dyDescent="0.2">
      <c r="A183" s="1"/>
      <c r="B183" s="4" t="s">
        <v>1411</v>
      </c>
      <c r="C183" s="4" t="s">
        <v>1358</v>
      </c>
      <c r="D183" s="127" t="s">
        <v>35</v>
      </c>
      <c r="E183" s="127" t="s">
        <v>292</v>
      </c>
      <c r="F183" s="127" t="s">
        <v>292</v>
      </c>
      <c r="G183" s="129" t="s">
        <v>1212</v>
      </c>
      <c r="H183" s="27">
        <v>21</v>
      </c>
      <c r="I183" s="27">
        <v>50.8</v>
      </c>
    </row>
    <row r="184" spans="1:9" s="2" customFormat="1" x14ac:dyDescent="0.2">
      <c r="A184" s="1"/>
      <c r="B184" s="4" t="s">
        <v>1411</v>
      </c>
      <c r="C184" s="4" t="s">
        <v>1412</v>
      </c>
      <c r="D184" s="127" t="s">
        <v>1413</v>
      </c>
      <c r="E184" s="127" t="s">
        <v>292</v>
      </c>
      <c r="F184" s="127" t="s">
        <v>292</v>
      </c>
      <c r="G184" s="129" t="s">
        <v>1212</v>
      </c>
      <c r="H184" s="27">
        <v>0.8</v>
      </c>
      <c r="I184" s="27">
        <v>0.03</v>
      </c>
    </row>
    <row r="185" spans="1:9" s="2" customFormat="1" x14ac:dyDescent="0.2">
      <c r="A185" s="1"/>
      <c r="B185" s="4" t="s">
        <v>1411</v>
      </c>
      <c r="C185" s="4" t="s">
        <v>1414</v>
      </c>
      <c r="D185" s="127" t="s">
        <v>1413</v>
      </c>
      <c r="E185" s="127" t="s">
        <v>292</v>
      </c>
      <c r="F185" s="127" t="s">
        <v>292</v>
      </c>
      <c r="G185" s="129" t="s">
        <v>1212</v>
      </c>
      <c r="H185" s="27">
        <v>0.8</v>
      </c>
      <c r="I185" s="27">
        <v>0.03</v>
      </c>
    </row>
    <row r="186" spans="1:9" s="2" customFormat="1" x14ac:dyDescent="0.2">
      <c r="A186" s="1"/>
      <c r="B186" s="4" t="s">
        <v>1411</v>
      </c>
      <c r="C186" s="4" t="s">
        <v>1415</v>
      </c>
      <c r="D186" s="127" t="s">
        <v>1413</v>
      </c>
      <c r="E186" s="127" t="s">
        <v>292</v>
      </c>
      <c r="F186" s="127" t="s">
        <v>292</v>
      </c>
      <c r="G186" s="129" t="s">
        <v>1212</v>
      </c>
      <c r="H186" s="27">
        <v>0.8</v>
      </c>
      <c r="I186" s="27">
        <v>0.03</v>
      </c>
    </row>
    <row r="187" spans="1:9" s="2" customFormat="1" x14ac:dyDescent="0.2">
      <c r="A187" s="1"/>
      <c r="B187" s="4" t="s">
        <v>1411</v>
      </c>
      <c r="C187" s="4" t="s">
        <v>1416</v>
      </c>
      <c r="D187" s="127" t="s">
        <v>1413</v>
      </c>
      <c r="E187" s="127" t="s">
        <v>292</v>
      </c>
      <c r="F187" s="127" t="s">
        <v>292</v>
      </c>
      <c r="G187" s="129" t="s">
        <v>1212</v>
      </c>
      <c r="H187" s="27">
        <v>0.8</v>
      </c>
      <c r="I187" s="27">
        <v>0.03</v>
      </c>
    </row>
    <row r="188" spans="1:9" s="2" customFormat="1" x14ac:dyDescent="0.2">
      <c r="A188" s="1"/>
      <c r="B188" s="4" t="s">
        <v>1411</v>
      </c>
      <c r="C188" s="4" t="s">
        <v>1417</v>
      </c>
      <c r="D188" s="127" t="s">
        <v>1413</v>
      </c>
      <c r="E188" s="127" t="s">
        <v>292</v>
      </c>
      <c r="F188" s="127" t="s">
        <v>292</v>
      </c>
      <c r="G188" s="129" t="s">
        <v>1212</v>
      </c>
      <c r="H188" s="27">
        <v>0.8</v>
      </c>
      <c r="I188" s="27">
        <v>0.03</v>
      </c>
    </row>
    <row r="189" spans="1:9" s="2" customFormat="1" x14ac:dyDescent="0.2">
      <c r="A189" s="1"/>
      <c r="B189" s="4" t="s">
        <v>1411</v>
      </c>
      <c r="C189" s="4" t="s">
        <v>1418</v>
      </c>
      <c r="D189" s="127" t="s">
        <v>1413</v>
      </c>
      <c r="E189" s="127" t="s">
        <v>292</v>
      </c>
      <c r="F189" s="127" t="s">
        <v>292</v>
      </c>
      <c r="G189" s="129" t="s">
        <v>1212</v>
      </c>
      <c r="H189" s="27">
        <v>0.8</v>
      </c>
      <c r="I189" s="27">
        <v>0.03</v>
      </c>
    </row>
    <row r="190" spans="1:9" s="2" customFormat="1" x14ac:dyDescent="0.2">
      <c r="A190" s="1"/>
      <c r="B190" s="4" t="s">
        <v>1411</v>
      </c>
      <c r="C190" s="4" t="s">
        <v>1419</v>
      </c>
      <c r="D190" s="127" t="s">
        <v>1413</v>
      </c>
      <c r="E190" s="127" t="s">
        <v>292</v>
      </c>
      <c r="F190" s="127" t="s">
        <v>292</v>
      </c>
      <c r="G190" s="129" t="s">
        <v>1212</v>
      </c>
      <c r="H190" s="27">
        <v>0.8</v>
      </c>
      <c r="I190" s="27">
        <v>0.03</v>
      </c>
    </row>
    <row r="191" spans="1:9" s="2" customFormat="1" x14ac:dyDescent="0.2">
      <c r="A191" s="1"/>
      <c r="B191" s="4" t="s">
        <v>1411</v>
      </c>
      <c r="C191" s="4" t="s">
        <v>1420</v>
      </c>
      <c r="D191" s="127" t="s">
        <v>1413</v>
      </c>
      <c r="E191" s="127" t="s">
        <v>292</v>
      </c>
      <c r="F191" s="127" t="s">
        <v>292</v>
      </c>
      <c r="G191" s="129" t="s">
        <v>1212</v>
      </c>
      <c r="H191" s="27">
        <v>0.8</v>
      </c>
      <c r="I191" s="27">
        <v>0.03</v>
      </c>
    </row>
    <row r="192" spans="1:9" s="2" customFormat="1" x14ac:dyDescent="0.2">
      <c r="A192" s="1"/>
      <c r="B192" s="4" t="s">
        <v>1411</v>
      </c>
      <c r="C192" s="4" t="s">
        <v>1421</v>
      </c>
      <c r="D192" s="127" t="s">
        <v>1413</v>
      </c>
      <c r="E192" s="127" t="s">
        <v>292</v>
      </c>
      <c r="F192" s="127" t="s">
        <v>292</v>
      </c>
      <c r="G192" s="129" t="s">
        <v>1212</v>
      </c>
      <c r="H192" s="27">
        <v>0.8</v>
      </c>
      <c r="I192" s="27">
        <v>0.03</v>
      </c>
    </row>
    <row r="193" spans="1:9" s="2" customFormat="1" x14ac:dyDescent="0.2">
      <c r="A193" s="1"/>
      <c r="B193" s="4" t="s">
        <v>1411</v>
      </c>
      <c r="C193" s="4" t="s">
        <v>1422</v>
      </c>
      <c r="D193" s="127" t="s">
        <v>1413</v>
      </c>
      <c r="E193" s="127" t="s">
        <v>292</v>
      </c>
      <c r="F193" s="127" t="s">
        <v>292</v>
      </c>
      <c r="G193" s="129" t="s">
        <v>1212</v>
      </c>
      <c r="H193" s="27">
        <v>0.8</v>
      </c>
      <c r="I193" s="27">
        <v>0.03</v>
      </c>
    </row>
    <row r="194" spans="1:9" s="2" customFormat="1" x14ac:dyDescent="0.2">
      <c r="A194" s="1"/>
      <c r="B194" s="4" t="s">
        <v>1423</v>
      </c>
      <c r="C194" s="4" t="s">
        <v>1424</v>
      </c>
      <c r="D194" s="127" t="s">
        <v>35</v>
      </c>
      <c r="E194" s="127" t="s">
        <v>23</v>
      </c>
      <c r="F194" s="127" t="s">
        <v>23</v>
      </c>
      <c r="G194" s="129" t="s">
        <v>1212</v>
      </c>
      <c r="H194" s="27">
        <v>240.3</v>
      </c>
      <c r="I194" s="27">
        <v>23.9</v>
      </c>
    </row>
    <row r="195" spans="1:9" s="2" customFormat="1" x14ac:dyDescent="0.2">
      <c r="A195" s="1"/>
      <c r="B195" s="4" t="s">
        <v>1425</v>
      </c>
      <c r="C195" s="4" t="s">
        <v>1426</v>
      </c>
      <c r="D195" s="127" t="s">
        <v>35</v>
      </c>
      <c r="E195" s="127" t="s">
        <v>23</v>
      </c>
      <c r="F195" s="127" t="s">
        <v>23</v>
      </c>
      <c r="G195" s="129" t="s">
        <v>1212</v>
      </c>
      <c r="H195" s="27">
        <v>2.8</v>
      </c>
      <c r="I195" s="27">
        <v>0.5</v>
      </c>
    </row>
    <row r="196" spans="1:9" s="2" customFormat="1" x14ac:dyDescent="0.2">
      <c r="A196" s="1"/>
      <c r="B196" s="4" t="s">
        <v>1425</v>
      </c>
      <c r="C196" s="4" t="s">
        <v>1427</v>
      </c>
      <c r="D196" s="127" t="s">
        <v>35</v>
      </c>
      <c r="E196" s="127" t="s">
        <v>23</v>
      </c>
      <c r="F196" s="127" t="s">
        <v>23</v>
      </c>
      <c r="G196" s="129" t="s">
        <v>1212</v>
      </c>
      <c r="H196" s="27">
        <v>2.8</v>
      </c>
      <c r="I196" s="27">
        <v>0.5</v>
      </c>
    </row>
    <row r="197" spans="1:9" s="2" customFormat="1" x14ac:dyDescent="0.2">
      <c r="A197" s="1"/>
      <c r="B197" s="4" t="s">
        <v>1425</v>
      </c>
      <c r="C197" s="4" t="s">
        <v>1428</v>
      </c>
      <c r="D197" s="127" t="s">
        <v>35</v>
      </c>
      <c r="E197" s="127" t="s">
        <v>23</v>
      </c>
      <c r="F197" s="127" t="s">
        <v>23</v>
      </c>
      <c r="G197" s="129" t="s">
        <v>1212</v>
      </c>
      <c r="H197" s="27">
        <v>1.3</v>
      </c>
      <c r="I197" s="27">
        <v>0.3</v>
      </c>
    </row>
    <row r="198" spans="1:9" s="2" customFormat="1" x14ac:dyDescent="0.2">
      <c r="A198" s="1"/>
      <c r="B198" s="4" t="s">
        <v>1425</v>
      </c>
      <c r="C198" s="4" t="s">
        <v>1429</v>
      </c>
      <c r="D198" s="127" t="s">
        <v>35</v>
      </c>
      <c r="E198" s="127" t="s">
        <v>23</v>
      </c>
      <c r="F198" s="127" t="s">
        <v>23</v>
      </c>
      <c r="G198" s="129" t="s">
        <v>1212</v>
      </c>
      <c r="H198" s="27">
        <v>1.3</v>
      </c>
      <c r="I198" s="27">
        <v>0.3</v>
      </c>
    </row>
    <row r="199" spans="1:9" s="2" customFormat="1" x14ac:dyDescent="0.2">
      <c r="A199" s="1"/>
      <c r="B199" s="4" t="s">
        <v>1430</v>
      </c>
      <c r="C199" s="4" t="s">
        <v>1431</v>
      </c>
      <c r="D199" s="127" t="s">
        <v>35</v>
      </c>
      <c r="E199" s="127" t="s">
        <v>23</v>
      </c>
      <c r="F199" s="127" t="s">
        <v>23</v>
      </c>
      <c r="G199" s="129" t="s">
        <v>1212</v>
      </c>
      <c r="H199" s="27">
        <v>21.3</v>
      </c>
      <c r="I199" s="27">
        <v>2.2999999999999998</v>
      </c>
    </row>
    <row r="200" spans="1:9" s="2" customFormat="1" x14ac:dyDescent="0.2">
      <c r="A200" s="1"/>
      <c r="B200" s="4" t="s">
        <v>1430</v>
      </c>
      <c r="C200" s="4" t="s">
        <v>136</v>
      </c>
      <c r="D200" s="127" t="s">
        <v>35</v>
      </c>
      <c r="E200" s="127" t="s">
        <v>23</v>
      </c>
      <c r="F200" s="127" t="s">
        <v>23</v>
      </c>
      <c r="G200" s="129" t="s">
        <v>1212</v>
      </c>
      <c r="H200" s="27">
        <v>7.5</v>
      </c>
      <c r="I200" s="27">
        <v>0.4</v>
      </c>
    </row>
    <row r="201" spans="1:9" s="2" customFormat="1" x14ac:dyDescent="0.2">
      <c r="A201" s="1"/>
      <c r="B201" s="4" t="s">
        <v>1356</v>
      </c>
      <c r="C201" s="4" t="s">
        <v>1432</v>
      </c>
      <c r="D201" s="127" t="s">
        <v>35</v>
      </c>
      <c r="E201" s="127" t="s">
        <v>23</v>
      </c>
      <c r="F201" s="127" t="s">
        <v>23</v>
      </c>
      <c r="G201" s="129" t="s">
        <v>1212</v>
      </c>
      <c r="H201" s="27">
        <v>2</v>
      </c>
      <c r="I201" s="27">
        <v>0.4</v>
      </c>
    </row>
    <row r="202" spans="1:9" s="2" customFormat="1" x14ac:dyDescent="0.2">
      <c r="A202" s="1"/>
      <c r="B202" s="4" t="s">
        <v>1356</v>
      </c>
      <c r="C202" s="4" t="s">
        <v>1433</v>
      </c>
      <c r="D202" s="127" t="s">
        <v>1413</v>
      </c>
      <c r="E202" s="127" t="s">
        <v>23</v>
      </c>
      <c r="F202" s="127" t="s">
        <v>23</v>
      </c>
      <c r="G202" s="129" t="s">
        <v>1212</v>
      </c>
      <c r="H202" s="27">
        <v>0.8</v>
      </c>
      <c r="I202" s="27">
        <v>0.3</v>
      </c>
    </row>
    <row r="203" spans="1:9" s="2" customFormat="1" x14ac:dyDescent="0.2">
      <c r="A203" s="1"/>
      <c r="B203" s="4" t="s">
        <v>1356</v>
      </c>
      <c r="C203" s="4" t="s">
        <v>1434</v>
      </c>
      <c r="D203" s="127" t="s">
        <v>35</v>
      </c>
      <c r="E203" s="127" t="s">
        <v>23</v>
      </c>
      <c r="F203" s="127" t="s">
        <v>23</v>
      </c>
      <c r="G203" s="129" t="s">
        <v>1212</v>
      </c>
      <c r="H203" s="27">
        <v>2</v>
      </c>
      <c r="I203" s="27">
        <v>0.4</v>
      </c>
    </row>
    <row r="204" spans="1:9" s="2" customFormat="1" x14ac:dyDescent="0.2">
      <c r="A204" s="1"/>
      <c r="B204" s="4" t="s">
        <v>1356</v>
      </c>
      <c r="C204" s="4" t="s">
        <v>1435</v>
      </c>
      <c r="D204" s="127" t="s">
        <v>1413</v>
      </c>
      <c r="E204" s="127" t="s">
        <v>23</v>
      </c>
      <c r="F204" s="127" t="s">
        <v>23</v>
      </c>
      <c r="G204" s="129" t="s">
        <v>1212</v>
      </c>
      <c r="H204" s="27">
        <v>0.8</v>
      </c>
      <c r="I204" s="27">
        <v>0.3</v>
      </c>
    </row>
    <row r="205" spans="1:9" s="2" customFormat="1" x14ac:dyDescent="0.2">
      <c r="A205" s="1"/>
      <c r="B205" s="4" t="s">
        <v>1356</v>
      </c>
      <c r="C205" s="4" t="s">
        <v>1436</v>
      </c>
      <c r="D205" s="127" t="s">
        <v>35</v>
      </c>
      <c r="E205" s="127" t="s">
        <v>23</v>
      </c>
      <c r="F205" s="127" t="s">
        <v>23</v>
      </c>
      <c r="G205" s="129" t="s">
        <v>1212</v>
      </c>
      <c r="H205" s="27">
        <v>2</v>
      </c>
      <c r="I205" s="27">
        <v>0.4</v>
      </c>
    </row>
    <row r="206" spans="1:9" s="2" customFormat="1" x14ac:dyDescent="0.2">
      <c r="A206" s="1"/>
      <c r="B206" s="4" t="s">
        <v>1356</v>
      </c>
      <c r="C206" s="4" t="s">
        <v>1437</v>
      </c>
      <c r="D206" s="127" t="s">
        <v>35</v>
      </c>
      <c r="E206" s="127" t="s">
        <v>23</v>
      </c>
      <c r="F206" s="127" t="s">
        <v>23</v>
      </c>
      <c r="G206" s="129" t="s">
        <v>1212</v>
      </c>
      <c r="H206" s="27">
        <v>2</v>
      </c>
      <c r="I206" s="27">
        <v>0.4</v>
      </c>
    </row>
    <row r="207" spans="1:9" s="2" customFormat="1" x14ac:dyDescent="0.2">
      <c r="A207" s="1"/>
      <c r="B207" s="4" t="s">
        <v>1438</v>
      </c>
      <c r="C207" s="4" t="s">
        <v>1357</v>
      </c>
      <c r="D207" s="127" t="s">
        <v>35</v>
      </c>
      <c r="E207" s="127" t="s">
        <v>23</v>
      </c>
      <c r="F207" s="127" t="s">
        <v>23</v>
      </c>
      <c r="G207" s="129" t="s">
        <v>1212</v>
      </c>
      <c r="H207" s="27">
        <v>9.1</v>
      </c>
      <c r="I207" s="27">
        <v>2.2999999999999998</v>
      </c>
    </row>
    <row r="208" spans="1:9" s="2" customFormat="1" x14ac:dyDescent="0.2">
      <c r="A208" s="1"/>
      <c r="B208" s="4" t="s">
        <v>1438</v>
      </c>
      <c r="C208" s="4" t="s">
        <v>1358</v>
      </c>
      <c r="D208" s="127" t="s">
        <v>35</v>
      </c>
      <c r="E208" s="127" t="s">
        <v>23</v>
      </c>
      <c r="F208" s="127" t="s">
        <v>23</v>
      </c>
      <c r="G208" s="129" t="s">
        <v>1212</v>
      </c>
      <c r="H208" s="27">
        <v>9.1</v>
      </c>
      <c r="I208" s="27">
        <v>2.2999999999999998</v>
      </c>
    </row>
    <row r="209" spans="1:9" s="2" customFormat="1" x14ac:dyDescent="0.2">
      <c r="A209" s="1"/>
      <c r="B209" s="4" t="s">
        <v>1439</v>
      </c>
      <c r="C209" s="4" t="s">
        <v>1399</v>
      </c>
      <c r="D209" s="127" t="s">
        <v>35</v>
      </c>
      <c r="E209" s="127" t="s">
        <v>23</v>
      </c>
      <c r="F209" s="127" t="s">
        <v>23</v>
      </c>
      <c r="G209" s="129" t="s">
        <v>1212</v>
      </c>
      <c r="H209" s="27">
        <v>2.8</v>
      </c>
      <c r="I209" s="27">
        <v>0.3</v>
      </c>
    </row>
    <row r="210" spans="1:9" s="2" customFormat="1" x14ac:dyDescent="0.2">
      <c r="A210" s="1"/>
      <c r="B210" s="4" t="s">
        <v>1439</v>
      </c>
      <c r="C210" s="4" t="s">
        <v>1402</v>
      </c>
      <c r="D210" s="127" t="s">
        <v>35</v>
      </c>
      <c r="E210" s="127" t="s">
        <v>23</v>
      </c>
      <c r="F210" s="127" t="s">
        <v>23</v>
      </c>
      <c r="G210" s="129" t="s">
        <v>1212</v>
      </c>
      <c r="H210" s="27">
        <v>2.8</v>
      </c>
      <c r="I210" s="27">
        <v>0.3</v>
      </c>
    </row>
    <row r="211" spans="1:9" s="2" customFormat="1" x14ac:dyDescent="0.2">
      <c r="A211" s="1"/>
      <c r="B211" s="4" t="s">
        <v>1439</v>
      </c>
      <c r="C211" s="4" t="s">
        <v>1440</v>
      </c>
      <c r="D211" s="127" t="s">
        <v>35</v>
      </c>
      <c r="E211" s="127" t="s">
        <v>23</v>
      </c>
      <c r="F211" s="127" t="s">
        <v>23</v>
      </c>
      <c r="G211" s="129" t="s">
        <v>1212</v>
      </c>
      <c r="H211" s="27">
        <v>2.8</v>
      </c>
      <c r="I211" s="27">
        <v>0.3</v>
      </c>
    </row>
    <row r="212" spans="1:9" s="2" customFormat="1" x14ac:dyDescent="0.2">
      <c r="A212" s="1"/>
      <c r="B212" s="4" t="s">
        <v>1439</v>
      </c>
      <c r="C212" s="4" t="s">
        <v>1441</v>
      </c>
      <c r="D212" s="127" t="s">
        <v>35</v>
      </c>
      <c r="E212" s="127" t="s">
        <v>23</v>
      </c>
      <c r="F212" s="127" t="s">
        <v>23</v>
      </c>
      <c r="G212" s="129" t="s">
        <v>1212</v>
      </c>
      <c r="H212" s="27">
        <v>2.8</v>
      </c>
      <c r="I212" s="27">
        <v>0.3</v>
      </c>
    </row>
    <row r="213" spans="1:9" s="2" customFormat="1" x14ac:dyDescent="0.2">
      <c r="A213" s="1"/>
      <c r="B213" s="4" t="s">
        <v>1439</v>
      </c>
      <c r="C213" s="4" t="s">
        <v>1357</v>
      </c>
      <c r="D213" s="127" t="s">
        <v>35</v>
      </c>
      <c r="E213" s="127" t="s">
        <v>23</v>
      </c>
      <c r="F213" s="127" t="s">
        <v>23</v>
      </c>
      <c r="G213" s="129" t="s">
        <v>1212</v>
      </c>
      <c r="H213" s="27">
        <v>9.1</v>
      </c>
      <c r="I213" s="27">
        <v>2.2999999999999998</v>
      </c>
    </row>
    <row r="214" spans="1:9" s="2" customFormat="1" x14ac:dyDescent="0.2">
      <c r="A214" s="1"/>
      <c r="B214" s="4" t="s">
        <v>1439</v>
      </c>
      <c r="C214" s="4" t="s">
        <v>1358</v>
      </c>
      <c r="D214" s="127" t="s">
        <v>35</v>
      </c>
      <c r="E214" s="127" t="s">
        <v>23</v>
      </c>
      <c r="F214" s="127" t="s">
        <v>23</v>
      </c>
      <c r="G214" s="129" t="s">
        <v>1212</v>
      </c>
      <c r="H214" s="27">
        <v>9.1</v>
      </c>
      <c r="I214" s="27">
        <v>2.2999999999999998</v>
      </c>
    </row>
    <row r="215" spans="1:9" s="2" customFormat="1" x14ac:dyDescent="0.2">
      <c r="A215" s="1"/>
      <c r="B215" s="4" t="s">
        <v>1439</v>
      </c>
      <c r="C215" s="4" t="s">
        <v>1442</v>
      </c>
      <c r="D215" s="127" t="s">
        <v>35</v>
      </c>
      <c r="E215" s="127" t="s">
        <v>23</v>
      </c>
      <c r="F215" s="127" t="s">
        <v>23</v>
      </c>
      <c r="G215" s="129" t="s">
        <v>1212</v>
      </c>
      <c r="H215" s="27">
        <v>2</v>
      </c>
      <c r="I215" s="27">
        <v>0.4</v>
      </c>
    </row>
    <row r="216" spans="1:9" s="2" customFormat="1" x14ac:dyDescent="0.2">
      <c r="A216" s="1"/>
      <c r="B216" s="4" t="s">
        <v>1439</v>
      </c>
      <c r="C216" s="4" t="s">
        <v>1443</v>
      </c>
      <c r="D216" s="127" t="s">
        <v>35</v>
      </c>
      <c r="E216" s="127" t="s">
        <v>23</v>
      </c>
      <c r="F216" s="127" t="s">
        <v>23</v>
      </c>
      <c r="G216" s="129" t="s">
        <v>1212</v>
      </c>
      <c r="H216" s="27">
        <v>2</v>
      </c>
      <c r="I216" s="27">
        <v>0.4</v>
      </c>
    </row>
    <row r="217" spans="1:9" s="2" customFormat="1" x14ac:dyDescent="0.2">
      <c r="A217" s="1"/>
      <c r="B217" s="4" t="s">
        <v>1439</v>
      </c>
      <c r="C217" s="4" t="s">
        <v>1444</v>
      </c>
      <c r="D217" s="127" t="s">
        <v>35</v>
      </c>
      <c r="E217" s="127" t="s">
        <v>23</v>
      </c>
      <c r="F217" s="127" t="s">
        <v>23</v>
      </c>
      <c r="G217" s="129" t="s">
        <v>1212</v>
      </c>
      <c r="H217" s="27">
        <v>2</v>
      </c>
      <c r="I217" s="27">
        <v>0.4</v>
      </c>
    </row>
    <row r="218" spans="1:9" s="2" customFormat="1" x14ac:dyDescent="0.2">
      <c r="A218" s="1"/>
      <c r="B218" s="4" t="s">
        <v>1439</v>
      </c>
      <c r="C218" s="4" t="s">
        <v>1445</v>
      </c>
      <c r="D218" s="127" t="s">
        <v>35</v>
      </c>
      <c r="E218" s="127" t="s">
        <v>23</v>
      </c>
      <c r="F218" s="127" t="s">
        <v>23</v>
      </c>
      <c r="G218" s="129" t="s">
        <v>1212</v>
      </c>
      <c r="H218" s="27">
        <v>2</v>
      </c>
      <c r="I218" s="27">
        <v>0.4</v>
      </c>
    </row>
    <row r="219" spans="1:9" s="2" customFormat="1" x14ac:dyDescent="0.2">
      <c r="A219" s="1"/>
      <c r="B219" s="4" t="s">
        <v>1439</v>
      </c>
      <c r="C219" s="4" t="s">
        <v>1446</v>
      </c>
      <c r="D219" s="127" t="s">
        <v>35</v>
      </c>
      <c r="E219" s="127" t="s">
        <v>23</v>
      </c>
      <c r="F219" s="127" t="s">
        <v>23</v>
      </c>
      <c r="G219" s="129" t="s">
        <v>1212</v>
      </c>
      <c r="H219" s="27">
        <v>2</v>
      </c>
      <c r="I219" s="27">
        <v>0.4</v>
      </c>
    </row>
    <row r="220" spans="1:9" s="2" customFormat="1" x14ac:dyDescent="0.2">
      <c r="A220" s="1"/>
      <c r="B220" s="4" t="s">
        <v>1439</v>
      </c>
      <c r="C220" s="4" t="s">
        <v>1447</v>
      </c>
      <c r="D220" s="127" t="s">
        <v>35</v>
      </c>
      <c r="E220" s="127" t="s">
        <v>23</v>
      </c>
      <c r="F220" s="127" t="s">
        <v>23</v>
      </c>
      <c r="G220" s="129" t="s">
        <v>1212</v>
      </c>
      <c r="H220" s="27">
        <v>2</v>
      </c>
      <c r="I220" s="27">
        <v>0.4</v>
      </c>
    </row>
    <row r="221" spans="1:9" x14ac:dyDescent="0.2">
      <c r="A221" s="1"/>
      <c r="B221" s="4" t="s">
        <v>1439</v>
      </c>
      <c r="C221" s="4" t="s">
        <v>1448</v>
      </c>
      <c r="D221" s="127" t="s">
        <v>1413</v>
      </c>
      <c r="E221" s="127" t="s">
        <v>23</v>
      </c>
      <c r="F221" s="127" t="s">
        <v>23</v>
      </c>
      <c r="G221" s="129" t="s">
        <v>1212</v>
      </c>
      <c r="H221" s="27">
        <v>0.8</v>
      </c>
      <c r="I221" s="27">
        <v>0.3</v>
      </c>
    </row>
    <row r="222" spans="1:9" x14ac:dyDescent="0.2">
      <c r="A222" s="1"/>
      <c r="B222" s="4" t="s">
        <v>1439</v>
      </c>
      <c r="C222" s="4" t="s">
        <v>136</v>
      </c>
      <c r="D222" s="127" t="s">
        <v>35</v>
      </c>
      <c r="E222" s="127" t="s">
        <v>23</v>
      </c>
      <c r="F222" s="127" t="s">
        <v>23</v>
      </c>
      <c r="G222" s="129" t="s">
        <v>1212</v>
      </c>
      <c r="H222" s="27">
        <v>7.5</v>
      </c>
      <c r="I222" s="27">
        <v>0.4</v>
      </c>
    </row>
    <row r="223" spans="1:9" x14ac:dyDescent="0.2">
      <c r="A223" s="1"/>
      <c r="B223" s="4" t="s">
        <v>1439</v>
      </c>
      <c r="C223" s="4" t="s">
        <v>137</v>
      </c>
      <c r="D223" s="127" t="s">
        <v>35</v>
      </c>
      <c r="E223" s="127" t="s">
        <v>23</v>
      </c>
      <c r="F223" s="127" t="s">
        <v>23</v>
      </c>
      <c r="G223" s="129" t="s">
        <v>1212</v>
      </c>
      <c r="H223" s="27">
        <v>7.5</v>
      </c>
      <c r="I223" s="27">
        <v>0.4</v>
      </c>
    </row>
    <row r="224" spans="1:9" s="2" customFormat="1" x14ac:dyDescent="0.2">
      <c r="A224" s="1"/>
      <c r="B224" s="4" t="s">
        <v>1449</v>
      </c>
      <c r="C224" s="4" t="s">
        <v>1424</v>
      </c>
      <c r="D224" s="127" t="s">
        <v>35</v>
      </c>
      <c r="E224" s="127" t="s">
        <v>23</v>
      </c>
      <c r="F224" s="127" t="s">
        <v>23</v>
      </c>
      <c r="G224" s="129" t="s">
        <v>1212</v>
      </c>
      <c r="H224" s="27">
        <v>45</v>
      </c>
      <c r="I224" s="27">
        <v>1.4</v>
      </c>
    </row>
    <row r="225" spans="1:9" s="2" customFormat="1" x14ac:dyDescent="0.2">
      <c r="A225" s="1"/>
      <c r="B225" s="28" t="s">
        <v>1411</v>
      </c>
      <c r="C225" s="28" t="s">
        <v>1450</v>
      </c>
      <c r="D225" s="127" t="s">
        <v>35</v>
      </c>
      <c r="E225" s="127" t="s">
        <v>292</v>
      </c>
      <c r="F225" s="127" t="s">
        <v>292</v>
      </c>
      <c r="G225" s="129" t="s">
        <v>1212</v>
      </c>
      <c r="H225" s="27">
        <v>0.7</v>
      </c>
      <c r="I225" s="27">
        <v>6.2</v>
      </c>
    </row>
    <row r="226" spans="1:9" s="2" customFormat="1" x14ac:dyDescent="0.2">
      <c r="A226" s="1"/>
      <c r="B226" s="28" t="s">
        <v>1411</v>
      </c>
      <c r="C226" s="28" t="s">
        <v>1451</v>
      </c>
      <c r="D226" s="127" t="s">
        <v>35</v>
      </c>
      <c r="E226" s="127" t="s">
        <v>292</v>
      </c>
      <c r="F226" s="127" t="s">
        <v>292</v>
      </c>
      <c r="G226" s="129" t="s">
        <v>1212</v>
      </c>
      <c r="H226" s="27">
        <v>0.9</v>
      </c>
      <c r="I226" s="27">
        <v>6.2</v>
      </c>
    </row>
    <row r="227" spans="1:9" s="2" customFormat="1" x14ac:dyDescent="0.2">
      <c r="A227" s="1"/>
      <c r="B227" s="28" t="s">
        <v>1411</v>
      </c>
      <c r="C227" s="28" t="s">
        <v>1452</v>
      </c>
      <c r="D227" s="127" t="s">
        <v>35</v>
      </c>
      <c r="E227" s="127" t="s">
        <v>292</v>
      </c>
      <c r="F227" s="127" t="s">
        <v>292</v>
      </c>
      <c r="G227" s="129" t="s">
        <v>1212</v>
      </c>
      <c r="H227" s="27">
        <v>0.9</v>
      </c>
      <c r="I227" s="27">
        <v>6.2</v>
      </c>
    </row>
    <row r="228" spans="1:9" s="2" customFormat="1" x14ac:dyDescent="0.2">
      <c r="A228" s="1"/>
      <c r="B228" s="28" t="s">
        <v>1453</v>
      </c>
      <c r="C228" s="28" t="s">
        <v>1454</v>
      </c>
      <c r="D228" s="127" t="s">
        <v>35</v>
      </c>
      <c r="E228" s="127" t="s">
        <v>292</v>
      </c>
      <c r="F228" s="127" t="s">
        <v>292</v>
      </c>
      <c r="G228" s="129" t="s">
        <v>1212</v>
      </c>
      <c r="H228" s="27">
        <v>0.9</v>
      </c>
      <c r="I228" s="27">
        <v>47.8</v>
      </c>
    </row>
    <row r="229" spans="1:9" s="2" customFormat="1" x14ac:dyDescent="0.2">
      <c r="A229" s="1"/>
      <c r="B229" s="28" t="s">
        <v>1455</v>
      </c>
      <c r="C229" s="28" t="s">
        <v>1456</v>
      </c>
      <c r="D229" s="127" t="s">
        <v>35</v>
      </c>
      <c r="E229" s="127" t="s">
        <v>292</v>
      </c>
      <c r="F229" s="127" t="s">
        <v>292</v>
      </c>
      <c r="G229" s="129" t="s">
        <v>1212</v>
      </c>
      <c r="H229" s="27">
        <v>0.9</v>
      </c>
      <c r="I229" s="27">
        <v>12.5</v>
      </c>
    </row>
    <row r="230" spans="1:9" s="2" customFormat="1" x14ac:dyDescent="0.2">
      <c r="A230" s="1"/>
      <c r="B230" s="28" t="s">
        <v>1455</v>
      </c>
      <c r="C230" s="28" t="s">
        <v>1457</v>
      </c>
      <c r="D230" s="127" t="s">
        <v>35</v>
      </c>
      <c r="E230" s="127" t="s">
        <v>292</v>
      </c>
      <c r="F230" s="127" t="s">
        <v>292</v>
      </c>
      <c r="G230" s="129" t="s">
        <v>1212</v>
      </c>
      <c r="H230" s="27">
        <v>0.9</v>
      </c>
      <c r="I230" s="27">
        <v>12.5</v>
      </c>
    </row>
    <row r="231" spans="1:9" s="2" customFormat="1" x14ac:dyDescent="0.2">
      <c r="A231" s="1"/>
      <c r="B231" s="28" t="s">
        <v>1458</v>
      </c>
      <c r="C231" s="28" t="s">
        <v>1459</v>
      </c>
      <c r="D231" s="127" t="s">
        <v>35</v>
      </c>
      <c r="E231" s="127" t="s">
        <v>292</v>
      </c>
      <c r="F231" s="127" t="s">
        <v>292</v>
      </c>
      <c r="G231" s="129" t="s">
        <v>1212</v>
      </c>
      <c r="H231" s="27">
        <v>0.9</v>
      </c>
      <c r="I231" s="27">
        <v>2.2999999999999998</v>
      </c>
    </row>
    <row r="232" spans="1:9" s="2" customFormat="1" x14ac:dyDescent="0.2">
      <c r="A232" s="1"/>
      <c r="B232" s="4" t="s">
        <v>1423</v>
      </c>
      <c r="C232" s="28" t="s">
        <v>1460</v>
      </c>
      <c r="D232" s="127" t="s">
        <v>35</v>
      </c>
      <c r="E232" s="127" t="s">
        <v>292</v>
      </c>
      <c r="F232" s="127" t="s">
        <v>292</v>
      </c>
      <c r="G232" s="129" t="s">
        <v>1212</v>
      </c>
      <c r="H232" s="27">
        <v>1.4</v>
      </c>
      <c r="I232" s="27">
        <v>0.8</v>
      </c>
    </row>
    <row r="233" spans="1:9" s="2" customFormat="1" x14ac:dyDescent="0.2">
      <c r="A233" s="1"/>
      <c r="B233" s="28" t="s">
        <v>1458</v>
      </c>
      <c r="C233" s="28" t="s">
        <v>1454</v>
      </c>
      <c r="D233" s="127" t="s">
        <v>35</v>
      </c>
      <c r="E233" s="127" t="s">
        <v>292</v>
      </c>
      <c r="F233" s="127" t="s">
        <v>292</v>
      </c>
      <c r="G233" s="129" t="s">
        <v>1212</v>
      </c>
      <c r="H233" s="27">
        <v>1.8</v>
      </c>
      <c r="I233" s="27">
        <v>0.3</v>
      </c>
    </row>
    <row r="234" spans="1:9" s="2" customFormat="1" x14ac:dyDescent="0.2">
      <c r="A234" s="1"/>
      <c r="B234" s="28" t="s">
        <v>1458</v>
      </c>
      <c r="C234" s="28" t="s">
        <v>1461</v>
      </c>
      <c r="D234" s="127" t="s">
        <v>35</v>
      </c>
      <c r="E234" s="127" t="s">
        <v>292</v>
      </c>
      <c r="F234" s="127" t="s">
        <v>292</v>
      </c>
      <c r="G234" s="129" t="s">
        <v>1212</v>
      </c>
      <c r="H234" s="27">
        <v>1.4</v>
      </c>
      <c r="I234" s="27">
        <v>4.8</v>
      </c>
    </row>
    <row r="235" spans="1:9" s="2" customFormat="1" x14ac:dyDescent="0.2">
      <c r="A235" s="1"/>
      <c r="B235" s="4" t="s">
        <v>1423</v>
      </c>
      <c r="C235" s="4" t="s">
        <v>1462</v>
      </c>
      <c r="D235" s="127" t="s">
        <v>35</v>
      </c>
      <c r="E235" s="127" t="s">
        <v>369</v>
      </c>
      <c r="F235" s="127" t="s">
        <v>369</v>
      </c>
      <c r="G235" s="129" t="s">
        <v>1212</v>
      </c>
      <c r="H235" s="27">
        <v>2.8</v>
      </c>
      <c r="I235" s="27">
        <v>2.2999999999999998</v>
      </c>
    </row>
    <row r="236" spans="1:9" s="2" customFormat="1" x14ac:dyDescent="0.2">
      <c r="A236" s="1"/>
      <c r="B236" s="4" t="s">
        <v>1463</v>
      </c>
      <c r="C236" s="4" t="s">
        <v>1464</v>
      </c>
      <c r="D236" s="127" t="s">
        <v>35</v>
      </c>
      <c r="E236" s="127" t="s">
        <v>23</v>
      </c>
      <c r="F236" s="127" t="s">
        <v>23</v>
      </c>
      <c r="G236" s="129" t="s">
        <v>1212</v>
      </c>
      <c r="H236" s="27">
        <v>11.9</v>
      </c>
      <c r="I236" s="27">
        <v>1.2</v>
      </c>
    </row>
    <row r="237" spans="1:9" s="2" customFormat="1" x14ac:dyDescent="0.2">
      <c r="A237" s="1"/>
      <c r="B237" s="4" t="s">
        <v>1299</v>
      </c>
      <c r="C237" s="4" t="s">
        <v>1465</v>
      </c>
      <c r="D237" s="127" t="s">
        <v>35</v>
      </c>
      <c r="E237" s="127" t="s">
        <v>23</v>
      </c>
      <c r="F237" s="127" t="s">
        <v>23</v>
      </c>
      <c r="G237" s="129" t="s">
        <v>1212</v>
      </c>
      <c r="H237" s="27">
        <v>53.3</v>
      </c>
      <c r="I237" s="27">
        <v>12.8</v>
      </c>
    </row>
    <row r="238" spans="1:9" s="2" customFormat="1" x14ac:dyDescent="0.2">
      <c r="A238" s="1"/>
      <c r="B238" s="4" t="s">
        <v>1299</v>
      </c>
      <c r="C238" s="4" t="s">
        <v>1466</v>
      </c>
      <c r="D238" s="127" t="s">
        <v>35</v>
      </c>
      <c r="E238" s="127" t="s">
        <v>23</v>
      </c>
      <c r="F238" s="127" t="s">
        <v>23</v>
      </c>
      <c r="G238" s="129" t="s">
        <v>1212</v>
      </c>
      <c r="H238" s="27">
        <v>53.3</v>
      </c>
      <c r="I238" s="27">
        <v>10.5</v>
      </c>
    </row>
    <row r="239" spans="1:9" s="56" customFormat="1" ht="38.25" x14ac:dyDescent="0.2">
      <c r="A239" s="125"/>
      <c r="B239" s="4" t="s">
        <v>1467</v>
      </c>
      <c r="C239" s="4" t="s">
        <v>1468</v>
      </c>
      <c r="D239" s="127" t="s">
        <v>19</v>
      </c>
      <c r="E239" s="127" t="s">
        <v>369</v>
      </c>
      <c r="F239" s="127" t="s">
        <v>369</v>
      </c>
      <c r="G239" s="7" t="s">
        <v>1469</v>
      </c>
      <c r="H239" s="27">
        <v>179</v>
      </c>
      <c r="I239" s="27">
        <v>0</v>
      </c>
    </row>
    <row r="240" spans="1:9" s="56" customFormat="1" x14ac:dyDescent="0.2">
      <c r="A240" s="125"/>
      <c r="B240" s="4" t="s">
        <v>1470</v>
      </c>
      <c r="C240" s="4" t="s">
        <v>1471</v>
      </c>
      <c r="D240" s="127" t="s">
        <v>35</v>
      </c>
      <c r="E240" s="127" t="s">
        <v>292</v>
      </c>
      <c r="F240" s="127" t="s">
        <v>23</v>
      </c>
      <c r="G240" s="129" t="s">
        <v>1212</v>
      </c>
      <c r="H240" s="27">
        <v>231.1</v>
      </c>
      <c r="I240" s="27">
        <v>310.29999999999995</v>
      </c>
    </row>
    <row r="241" spans="1:9" s="56" customFormat="1" x14ac:dyDescent="0.2">
      <c r="A241" s="125"/>
      <c r="B241" s="4" t="s">
        <v>1472</v>
      </c>
      <c r="C241" s="4" t="s">
        <v>1473</v>
      </c>
      <c r="D241" s="127" t="s">
        <v>35</v>
      </c>
      <c r="E241" s="127" t="s">
        <v>292</v>
      </c>
      <c r="F241" s="127" t="s">
        <v>23</v>
      </c>
      <c r="G241" s="129" t="s">
        <v>1212</v>
      </c>
      <c r="H241" s="27">
        <v>8.3000000000000007</v>
      </c>
      <c r="I241" s="27">
        <v>12.5</v>
      </c>
    </row>
    <row r="242" spans="1:9" s="56" customFormat="1" x14ac:dyDescent="0.2">
      <c r="A242" s="125"/>
      <c r="B242" s="4" t="s">
        <v>1472</v>
      </c>
      <c r="C242" s="4" t="s">
        <v>1474</v>
      </c>
      <c r="D242" s="127" t="s">
        <v>35</v>
      </c>
      <c r="E242" s="127" t="s">
        <v>292</v>
      </c>
      <c r="F242" s="127" t="s">
        <v>23</v>
      </c>
      <c r="G242" s="129" t="s">
        <v>1212</v>
      </c>
      <c r="H242" s="27">
        <v>75.900000000000006</v>
      </c>
      <c r="I242" s="27">
        <v>166.8</v>
      </c>
    </row>
    <row r="243" spans="1:9" s="56" customFormat="1" x14ac:dyDescent="0.2">
      <c r="A243" s="125"/>
      <c r="B243" s="4" t="s">
        <v>1472</v>
      </c>
      <c r="C243" s="4" t="s">
        <v>1475</v>
      </c>
      <c r="D243" s="127" t="s">
        <v>35</v>
      </c>
      <c r="E243" s="127" t="s">
        <v>292</v>
      </c>
      <c r="F243" s="127" t="s">
        <v>23</v>
      </c>
      <c r="G243" s="129" t="s">
        <v>1212</v>
      </c>
      <c r="H243" s="27">
        <v>137.69999999999999</v>
      </c>
      <c r="I243" s="27">
        <v>199.3</v>
      </c>
    </row>
    <row r="244" spans="1:9" s="56" customFormat="1" x14ac:dyDescent="0.2">
      <c r="A244" s="125"/>
      <c r="B244" s="4" t="s">
        <v>1472</v>
      </c>
      <c r="C244" s="4" t="s">
        <v>1476</v>
      </c>
      <c r="D244" s="127" t="s">
        <v>35</v>
      </c>
      <c r="E244" s="127" t="s">
        <v>292</v>
      </c>
      <c r="F244" s="127" t="s">
        <v>23</v>
      </c>
      <c r="G244" s="129" t="s">
        <v>1212</v>
      </c>
      <c r="H244" s="27">
        <v>136.9</v>
      </c>
      <c r="I244" s="27">
        <v>195.2</v>
      </c>
    </row>
    <row r="245" spans="1:9" s="56" customFormat="1" x14ac:dyDescent="0.2">
      <c r="A245" s="125"/>
      <c r="B245" s="4" t="s">
        <v>1472</v>
      </c>
      <c r="C245" s="4" t="s">
        <v>1477</v>
      </c>
      <c r="D245" s="127" t="s">
        <v>35</v>
      </c>
      <c r="E245" s="127" t="s">
        <v>292</v>
      </c>
      <c r="F245" s="127" t="s">
        <v>23</v>
      </c>
      <c r="G245" s="129" t="s">
        <v>1212</v>
      </c>
      <c r="H245" s="27">
        <v>128.4</v>
      </c>
      <c r="I245" s="27">
        <v>195.4</v>
      </c>
    </row>
    <row r="246" spans="1:9" s="56" customFormat="1" x14ac:dyDescent="0.2">
      <c r="A246" s="125"/>
      <c r="B246" s="4" t="s">
        <v>1472</v>
      </c>
      <c r="C246" s="4" t="s">
        <v>1478</v>
      </c>
      <c r="D246" s="127" t="s">
        <v>35</v>
      </c>
      <c r="E246" s="127" t="s">
        <v>292</v>
      </c>
      <c r="F246" s="127" t="s">
        <v>23</v>
      </c>
      <c r="G246" s="129" t="s">
        <v>1212</v>
      </c>
      <c r="H246" s="27">
        <v>97.5</v>
      </c>
      <c r="I246" s="27">
        <v>144.19999999999999</v>
      </c>
    </row>
    <row r="247" spans="1:9" s="56" customFormat="1" x14ac:dyDescent="0.2">
      <c r="A247" s="125"/>
      <c r="B247" s="4" t="s">
        <v>1472</v>
      </c>
      <c r="C247" s="4" t="s">
        <v>1479</v>
      </c>
      <c r="D247" s="127" t="s">
        <v>35</v>
      </c>
      <c r="E247" s="127" t="s">
        <v>292</v>
      </c>
      <c r="F247" s="127" t="s">
        <v>23</v>
      </c>
      <c r="G247" s="129" t="s">
        <v>1212</v>
      </c>
      <c r="H247" s="27">
        <v>134.4</v>
      </c>
      <c r="I247" s="27">
        <v>196.49999999999997</v>
      </c>
    </row>
    <row r="248" spans="1:9" s="56" customFormat="1" x14ac:dyDescent="0.2">
      <c r="A248" s="125"/>
      <c r="B248" s="30"/>
      <c r="C248" s="26"/>
      <c r="D248" s="127"/>
      <c r="E248" s="127"/>
      <c r="F248" s="127"/>
      <c r="G248" s="130"/>
      <c r="H248" s="131"/>
      <c r="I248" s="131"/>
    </row>
    <row r="249" spans="1:9" x14ac:dyDescent="0.2">
      <c r="A249" s="132"/>
      <c r="B249" s="30"/>
      <c r="C249" s="126" t="s">
        <v>1480</v>
      </c>
      <c r="D249" s="133"/>
      <c r="E249" s="133"/>
      <c r="F249" s="134"/>
      <c r="G249" s="135"/>
      <c r="H249" s="29">
        <v>6676.8000000000102</v>
      </c>
      <c r="I249" s="29">
        <v>3583.9000000000005</v>
      </c>
    </row>
    <row r="250" spans="1:9" x14ac:dyDescent="0.2">
      <c r="A250" s="8"/>
      <c r="B250" s="23"/>
      <c r="C250" s="23"/>
      <c r="D250" s="31"/>
      <c r="E250" s="31"/>
      <c r="F250" s="31"/>
      <c r="G250" s="8"/>
      <c r="H250" s="8"/>
      <c r="I250" s="8"/>
    </row>
    <row r="251" spans="1:9" x14ac:dyDescent="0.2">
      <c r="A251" s="8"/>
      <c r="B251" s="23"/>
      <c r="C251" s="23"/>
      <c r="D251" s="31"/>
      <c r="E251" s="31"/>
      <c r="F251" s="31"/>
      <c r="G251" s="8"/>
      <c r="H251" s="8"/>
      <c r="I251" s="8"/>
    </row>
    <row r="252" spans="1:9" x14ac:dyDescent="0.2">
      <c r="A252" s="8"/>
      <c r="B252" s="23"/>
      <c r="C252" s="23"/>
      <c r="D252" s="31"/>
      <c r="E252" s="31"/>
      <c r="F252" s="31"/>
      <c r="G252" s="8"/>
      <c r="H252" s="8"/>
      <c r="I252" s="8"/>
    </row>
  </sheetData>
  <mergeCells count="8">
    <mergeCell ref="D4:D5"/>
    <mergeCell ref="E4:F4"/>
    <mergeCell ref="G4:G5"/>
    <mergeCell ref="H4:I4"/>
    <mergeCell ref="A4:A5"/>
    <mergeCell ref="B4:B5"/>
    <mergeCell ref="C4:C5"/>
    <mergeCell ref="D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463FD48FB847346A2C50CCDC7393D2F" ma:contentTypeVersion="0" ma:contentTypeDescription="Создание документа." ma:contentTypeScope="" ma:versionID="9bb0af8085b298b2f581f183d438133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2f955febea7e716b4e91cddba17110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67E446-7E30-4278-80DF-ABF834378C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1D0947-D5B0-426F-B3F8-1DF428B402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EF304D-DF92-460C-B9D7-9E933C39BE91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ЮЭС отчёт за 1кв 22г</vt:lpstr>
      <vt:lpstr>ВЭС отчёт за 1кв 22г</vt:lpstr>
      <vt:lpstr>СЭС отчёт за 1кв 22г</vt:lpstr>
      <vt:lpstr>ЗЭС отчёт за 1кв 22г</vt:lpstr>
      <vt:lpstr>ЦЭС отчёт за 1кв 22г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admins</cp:lastModifiedBy>
  <cp:lastPrinted>2022-04-14T05:33:53Z</cp:lastPrinted>
  <dcterms:created xsi:type="dcterms:W3CDTF">2003-08-14T01:52:23Z</dcterms:created>
  <dcterms:modified xsi:type="dcterms:W3CDTF">2022-05-19T00:57:01Z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0x010100A463FD48FB847346A2C50CCDC7393D2F</vt:lpwstr>
  </property>
</Properties>
</file>